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er\10_Frankfurt UAS\00_Vorlesungen\25WS\Elektrische Messtechnik\Vorlesung\Begleitmaterial 09\"/>
    </mc:Choice>
  </mc:AlternateContent>
  <bookViews>
    <workbookView xWindow="0" yWindow="0" windowWidth="19200" windowHeight="7050" firstSheet="1" activeTab="3"/>
  </bookViews>
  <sheets>
    <sheet name="Wiederholgenauigkeit am Normal" sheetId="1" r:id="rId1"/>
    <sheet name="Zeitliche Stabilität am Normal" sheetId="2" r:id="rId2"/>
    <sheet name="Linearität an Normalen" sheetId="3" r:id="rId3"/>
    <sheet name="MSA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5" l="1"/>
  <c r="AA10" i="5" l="1"/>
  <c r="G41" i="1" l="1"/>
  <c r="G36" i="1"/>
  <c r="U9" i="5" l="1"/>
  <c r="U10" i="5"/>
  <c r="U11" i="5"/>
  <c r="U12" i="5"/>
  <c r="U13" i="5"/>
  <c r="U14" i="5"/>
  <c r="U15" i="5"/>
  <c r="U16" i="5"/>
  <c r="U17" i="5"/>
  <c r="U8" i="5"/>
  <c r="T17" i="5"/>
  <c r="T9" i="5"/>
  <c r="T10" i="5"/>
  <c r="T11" i="5"/>
  <c r="T12" i="5"/>
  <c r="T13" i="5"/>
  <c r="T14" i="5"/>
  <c r="T15" i="5"/>
  <c r="T16" i="5"/>
  <c r="T8" i="5"/>
  <c r="V8" i="5" s="1"/>
  <c r="S9" i="5"/>
  <c r="V9" i="5" s="1"/>
  <c r="S10" i="5"/>
  <c r="V10" i="5" s="1"/>
  <c r="S11" i="5"/>
  <c r="V11" i="5" s="1"/>
  <c r="S12" i="5"/>
  <c r="V12" i="5" s="1"/>
  <c r="S13" i="5"/>
  <c r="S14" i="5"/>
  <c r="S15" i="5"/>
  <c r="S16" i="5"/>
  <c r="S17" i="5"/>
  <c r="V17" i="5" s="1"/>
  <c r="V15" i="5" l="1"/>
  <c r="V16" i="5"/>
  <c r="V14" i="5"/>
  <c r="V13" i="5"/>
  <c r="U3" i="5" s="1"/>
  <c r="P9" i="5"/>
  <c r="P10" i="5"/>
  <c r="P11" i="5"/>
  <c r="P12" i="5"/>
  <c r="P13" i="5"/>
  <c r="P14" i="5"/>
  <c r="P15" i="5"/>
  <c r="P16" i="5"/>
  <c r="P17" i="5"/>
  <c r="P8" i="5"/>
  <c r="O9" i="5"/>
  <c r="O10" i="5"/>
  <c r="O11" i="5"/>
  <c r="O12" i="5"/>
  <c r="O13" i="5"/>
  <c r="O14" i="5"/>
  <c r="O15" i="5"/>
  <c r="O16" i="5"/>
  <c r="O17" i="5"/>
  <c r="O8" i="5"/>
  <c r="N9" i="5"/>
  <c r="N10" i="5"/>
  <c r="N11" i="5"/>
  <c r="N12" i="5"/>
  <c r="N13" i="5"/>
  <c r="N14" i="5"/>
  <c r="N15" i="5"/>
  <c r="N16" i="5"/>
  <c r="N17" i="5"/>
  <c r="N8" i="5"/>
  <c r="P3" i="5" l="1"/>
  <c r="AA3" i="5" l="1"/>
  <c r="AA13" i="5" s="1"/>
  <c r="C19" i="2"/>
  <c r="C20" i="2" s="1"/>
  <c r="C16" i="2"/>
  <c r="F11" i="2" s="1"/>
  <c r="AA18" i="5" l="1"/>
  <c r="F5" i="2"/>
  <c r="H5" i="2" s="1"/>
  <c r="F13" i="2"/>
  <c r="H13" i="2" s="1"/>
  <c r="G11" i="2"/>
  <c r="H11" i="2"/>
  <c r="F8" i="2"/>
  <c r="F14" i="2"/>
  <c r="F9" i="2"/>
  <c r="F6" i="2"/>
  <c r="F12" i="2"/>
  <c r="F7" i="2"/>
  <c r="F10" i="2"/>
  <c r="C17" i="2"/>
  <c r="C18" i="2" s="1"/>
  <c r="C16" i="1"/>
  <c r="F8" i="1" s="1"/>
  <c r="C19" i="1"/>
  <c r="C20" i="1" s="1"/>
  <c r="G5" i="2" l="1"/>
  <c r="G13" i="2"/>
  <c r="H6" i="2"/>
  <c r="G6" i="2"/>
  <c r="H9" i="2"/>
  <c r="G9" i="2"/>
  <c r="H14" i="2"/>
  <c r="G14" i="2"/>
  <c r="G10" i="2"/>
  <c r="H10" i="2"/>
  <c r="G8" i="2"/>
  <c r="H8" i="2"/>
  <c r="H12" i="2"/>
  <c r="G12" i="2"/>
  <c r="G7" i="2"/>
  <c r="H7" i="2"/>
  <c r="F5" i="1"/>
  <c r="F14" i="1"/>
  <c r="H14" i="1" s="1"/>
  <c r="F13" i="1"/>
  <c r="H13" i="1" s="1"/>
  <c r="F12" i="1"/>
  <c r="H12" i="1" s="1"/>
  <c r="F11" i="1"/>
  <c r="H11" i="1" s="1"/>
  <c r="F6" i="1"/>
  <c r="H6" i="1" s="1"/>
  <c r="F7" i="1"/>
  <c r="H8" i="1"/>
  <c r="G8" i="1"/>
  <c r="F9" i="1"/>
  <c r="F10" i="1"/>
  <c r="G12" i="1"/>
  <c r="C17" i="1"/>
  <c r="C18" i="1" s="1"/>
  <c r="G14" i="1" l="1"/>
  <c r="G6" i="1"/>
  <c r="G13" i="1"/>
  <c r="H5" i="1"/>
  <c r="G5" i="1"/>
  <c r="H7" i="1"/>
  <c r="G7" i="1"/>
  <c r="G11" i="1"/>
  <c r="G10" i="1"/>
  <c r="H10" i="1"/>
  <c r="G9" i="1"/>
  <c r="H9" i="1"/>
</calcChain>
</file>

<file path=xl/sharedStrings.xml><?xml version="1.0" encoding="utf-8"?>
<sst xmlns="http://schemas.openxmlformats.org/spreadsheetml/2006/main" count="115" uniqueCount="58">
  <si>
    <t>MW</t>
  </si>
  <si>
    <t>StAbw</t>
  </si>
  <si>
    <t>Länge [mm]</t>
  </si>
  <si>
    <t>Soll</t>
  </si>
  <si>
    <t>MW-Abw.</t>
  </si>
  <si>
    <t>Toleranz</t>
  </si>
  <si>
    <t>mm</t>
  </si>
  <si>
    <t>MW-Abw. zur Toleranz</t>
  </si>
  <si>
    <t>StAbw zur Toleranz</t>
  </si>
  <si>
    <t>Faktor</t>
  </si>
  <si>
    <t>Wiederholmessung am Normal</t>
  </si>
  <si>
    <t>StAbw-</t>
  </si>
  <si>
    <t>StAbw+</t>
  </si>
  <si>
    <t>grenzwertig</t>
  </si>
  <si>
    <t>Tol-</t>
  </si>
  <si>
    <t>Tol+</t>
  </si>
  <si>
    <t>Zeitliche Stabilität am Normal</t>
  </si>
  <si>
    <t>ok aber nicht gut</t>
  </si>
  <si>
    <t>Linearität an Normalen</t>
  </si>
  <si>
    <t>Parallelendmaß</t>
  </si>
  <si>
    <t>Uhrzeit [h]</t>
  </si>
  <si>
    <t>Teil 1</t>
  </si>
  <si>
    <t>Teil 2</t>
  </si>
  <si>
    <t>Teil 3</t>
  </si>
  <si>
    <t>Prüfer 1</t>
  </si>
  <si>
    <t>Messung 1</t>
  </si>
  <si>
    <t>Messung 2</t>
  </si>
  <si>
    <t>Messung 3</t>
  </si>
  <si>
    <t>Prüfer 2</t>
  </si>
  <si>
    <t>Teil 4</t>
  </si>
  <si>
    <t>Teil 5</t>
  </si>
  <si>
    <t>Teil 6</t>
  </si>
  <si>
    <t>Teil 7</t>
  </si>
  <si>
    <t>Teil 8</t>
  </si>
  <si>
    <t>Teil 9</t>
  </si>
  <si>
    <t>Teil 10</t>
  </si>
  <si>
    <t>Wiederholbarkeit</t>
  </si>
  <si>
    <t>derselbe Prüfer</t>
  </si>
  <si>
    <t>dasselbe Teil</t>
  </si>
  <si>
    <t>Reproduzierbarkeit</t>
  </si>
  <si>
    <t>verschiedene Prüfer</t>
  </si>
  <si>
    <t>Gesamtvariation des Messsystems</t>
  </si>
  <si>
    <t>Gesamtstreuung der Messung</t>
  </si>
  <si>
    <t>%</t>
  </si>
  <si>
    <t>%R&amp;R</t>
  </si>
  <si>
    <t>P/T</t>
  </si>
  <si>
    <t>Verhältnis der Streubreite des Messsystems</t>
  </si>
  <si>
    <t>relativ zur Toleranz</t>
  </si>
  <si>
    <t>an der gesamten Streubreite der Messreihe</t>
  </si>
  <si>
    <t>Prüfer 3</t>
  </si>
  <si>
    <t xml:space="preserve">Jeder Prüfer wiederholt die Messung jedes Teils 3 mal. </t>
  </si>
  <si>
    <t>(Standardabweichungen)</t>
  </si>
  <si>
    <t>(Mittelwert der Standardabweichungen)</t>
  </si>
  <si>
    <t>(Standardabweichung)</t>
  </si>
  <si>
    <t>plus Bediener</t>
  </si>
  <si>
    <t>Anteil der Streubreite des Messsystems + Bediener</t>
  </si>
  <si>
    <t xml:space="preserve">Drei Prüfer messen an 10 Leiterplatten den Widerstand zw. zwei Prüfpads und notieren die Abweichung vom Nennwiderstand. </t>
  </si>
  <si>
    <t>Ohm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</si>
</sst>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64" fontId="0" fillId="0" borderId="1" xfId="0" applyNumberFormat="1" applyBorder="1"/>
    <xf numFmtId="0" fontId="0" fillId="0" borderId="1" xfId="0" applyFill="1" applyBorder="1"/>
    <xf numFmtId="2" fontId="0" fillId="2" borderId="1" xfId="0" applyNumberFormat="1" applyFill="1" applyBorder="1"/>
    <xf numFmtId="0" fontId="0" fillId="2" borderId="1" xfId="0" applyFill="1" applyBorder="1"/>
    <xf numFmtId="2" fontId="0" fillId="0" borderId="0" xfId="0" applyNumberFormat="1" applyBorder="1"/>
    <xf numFmtId="0" fontId="0" fillId="0" borderId="0" xfId="0" applyBorder="1"/>
    <xf numFmtId="20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/>
    <xf numFmtId="164" fontId="0" fillId="0" borderId="0" xfId="0" applyNumberFormat="1" applyBorder="1"/>
    <xf numFmtId="0" fontId="0" fillId="0" borderId="0" xfId="0" applyFill="1" applyBorder="1"/>
    <xf numFmtId="0" fontId="0" fillId="3" borderId="1" xfId="0" applyFill="1" applyBorder="1"/>
    <xf numFmtId="165" fontId="0" fillId="0" borderId="0" xfId="0" applyNumberFormat="1"/>
    <xf numFmtId="2" fontId="1" fillId="0" borderId="0" xfId="0" applyNumberFormat="1" applyFont="1"/>
    <xf numFmtId="0" fontId="1" fillId="0" borderId="0" xfId="0" applyFont="1" applyAlignment="1">
      <alignment horizontal="right"/>
    </xf>
    <xf numFmtId="165" fontId="2" fillId="0" borderId="1" xfId="0" applyNumberFormat="1" applyFont="1" applyFill="1" applyBorder="1" applyAlignment="1" applyProtection="1">
      <alignment horizontal="center" wrapText="1"/>
      <protection locked="0"/>
    </xf>
    <xf numFmtId="165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>
      <alignment horizontal="center" vertical="center"/>
    </xf>
    <xf numFmtId="0" fontId="1" fillId="0" borderId="5" xfId="0" applyFont="1" applyBorder="1"/>
    <xf numFmtId="0" fontId="0" fillId="0" borderId="6" xfId="0" applyBorder="1"/>
    <xf numFmtId="2" fontId="1" fillId="0" borderId="6" xfId="0" applyNumberFormat="1" applyFont="1" applyBorder="1"/>
    <xf numFmtId="0" fontId="1" fillId="0" borderId="7" xfId="0" applyFont="1" applyBorder="1"/>
    <xf numFmtId="0" fontId="1" fillId="0" borderId="6" xfId="0" quotePrefix="1" applyFont="1" applyBorder="1"/>
    <xf numFmtId="1" fontId="1" fillId="0" borderId="6" xfId="0" applyNumberFormat="1" applyFont="1" applyBorder="1"/>
    <xf numFmtId="0" fontId="0" fillId="0" borderId="7" xfId="0" applyBorder="1"/>
    <xf numFmtId="0" fontId="0" fillId="0" borderId="0" xfId="0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Wiederholmessung am Normal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'Wiederholgenauigkeit am Normal'!$C$4</c:f>
              <c:strCache>
                <c:ptCount val="1"/>
                <c:pt idx="0">
                  <c:v>Länge [mm]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10"/>
            <c:spPr>
              <a:noFill/>
              <a:ln w="31750">
                <a:solidFill>
                  <a:schemeClr val="accent1"/>
                </a:solidFill>
              </a:ln>
              <a:effectLst/>
            </c:spPr>
          </c:marker>
          <c:xVal>
            <c:numRef>
              <c:f>'Wiederholgenauigkeit am Normal'!$B$5:$B$14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'Wiederholgenauigkeit am Normal'!$C$5:$C$14</c:f>
              <c:numCache>
                <c:formatCode>0.00</c:formatCode>
                <c:ptCount val="10"/>
                <c:pt idx="0">
                  <c:v>20.830000000000002</c:v>
                </c:pt>
                <c:pt idx="1">
                  <c:v>20.14</c:v>
                </c:pt>
                <c:pt idx="2">
                  <c:v>20.63</c:v>
                </c:pt>
                <c:pt idx="3">
                  <c:v>19.560000000000002</c:v>
                </c:pt>
                <c:pt idx="4">
                  <c:v>19.950000000000003</c:v>
                </c:pt>
                <c:pt idx="5">
                  <c:v>20.78</c:v>
                </c:pt>
                <c:pt idx="6">
                  <c:v>20.67</c:v>
                </c:pt>
                <c:pt idx="7">
                  <c:v>21.17</c:v>
                </c:pt>
                <c:pt idx="8">
                  <c:v>20.04</c:v>
                </c:pt>
                <c:pt idx="9">
                  <c:v>20.380000000000003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22-4E73-9006-8121BD19E5EE}"/>
            </c:ext>
          </c:extLst>
        </c:ser>
        <c:ser>
          <c:idx val="1"/>
          <c:order val="1"/>
          <c:tx>
            <c:strRef>
              <c:f>'Wiederholgenauigkeit am Normal'!$F$4</c:f>
              <c:strCache>
                <c:ptCount val="1"/>
                <c:pt idx="0">
                  <c:v>MW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'Wiederholgenauigkeit am Normal'!$B$5:$B$14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'Wiederholgenauigkeit am Normal'!$F$5:$F$14</c:f>
              <c:numCache>
                <c:formatCode>0.00</c:formatCode>
                <c:ptCount val="10"/>
                <c:pt idx="0">
                  <c:v>20.414999999999999</c:v>
                </c:pt>
                <c:pt idx="1">
                  <c:v>20.414999999999999</c:v>
                </c:pt>
                <c:pt idx="2">
                  <c:v>20.414999999999999</c:v>
                </c:pt>
                <c:pt idx="3">
                  <c:v>20.414999999999999</c:v>
                </c:pt>
                <c:pt idx="4">
                  <c:v>20.414999999999999</c:v>
                </c:pt>
                <c:pt idx="5">
                  <c:v>20.414999999999999</c:v>
                </c:pt>
                <c:pt idx="6">
                  <c:v>20.414999999999999</c:v>
                </c:pt>
                <c:pt idx="7">
                  <c:v>20.414999999999999</c:v>
                </c:pt>
                <c:pt idx="8">
                  <c:v>20.414999999999999</c:v>
                </c:pt>
                <c:pt idx="9">
                  <c:v>20.414999999999999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22-4E73-9006-8121BD19E5EE}"/>
            </c:ext>
          </c:extLst>
        </c:ser>
        <c:ser>
          <c:idx val="2"/>
          <c:order val="2"/>
          <c:tx>
            <c:strRef>
              <c:f>'Wiederholgenauigkeit am Normal'!$G$4</c:f>
              <c:strCache>
                <c:ptCount val="1"/>
                <c:pt idx="0">
                  <c:v>StAbw-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'Wiederholgenauigkeit am Normal'!$B$5:$B$14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'Wiederholgenauigkeit am Normal'!$G$5:$G$14</c:f>
              <c:numCache>
                <c:formatCode>0.00</c:formatCode>
                <c:ptCount val="10"/>
                <c:pt idx="0">
                  <c:v>19.95116274405779</c:v>
                </c:pt>
                <c:pt idx="1">
                  <c:v>19.95116274405779</c:v>
                </c:pt>
                <c:pt idx="2">
                  <c:v>19.95116274405779</c:v>
                </c:pt>
                <c:pt idx="3">
                  <c:v>19.95116274405779</c:v>
                </c:pt>
                <c:pt idx="4">
                  <c:v>19.95116274405779</c:v>
                </c:pt>
                <c:pt idx="5">
                  <c:v>19.95116274405779</c:v>
                </c:pt>
                <c:pt idx="6">
                  <c:v>19.95116274405779</c:v>
                </c:pt>
                <c:pt idx="7">
                  <c:v>19.95116274405779</c:v>
                </c:pt>
                <c:pt idx="8">
                  <c:v>19.95116274405779</c:v>
                </c:pt>
                <c:pt idx="9">
                  <c:v>19.95116274405779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22-4E73-9006-8121BD19E5EE}"/>
            </c:ext>
          </c:extLst>
        </c:ser>
        <c:ser>
          <c:idx val="3"/>
          <c:order val="3"/>
          <c:tx>
            <c:strRef>
              <c:f>'Wiederholgenauigkeit am Normal'!$H$4</c:f>
              <c:strCache>
                <c:ptCount val="1"/>
                <c:pt idx="0">
                  <c:v>StAbw+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'Wiederholgenauigkeit am Normal'!$B$5:$B$14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'Wiederholgenauigkeit am Normal'!$H$5:$H$14</c:f>
              <c:numCache>
                <c:formatCode>0.00</c:formatCode>
                <c:ptCount val="10"/>
                <c:pt idx="0">
                  <c:v>20.878837255942209</c:v>
                </c:pt>
                <c:pt idx="1">
                  <c:v>20.878837255942209</c:v>
                </c:pt>
                <c:pt idx="2">
                  <c:v>20.878837255942209</c:v>
                </c:pt>
                <c:pt idx="3">
                  <c:v>20.878837255942209</c:v>
                </c:pt>
                <c:pt idx="4">
                  <c:v>20.878837255942209</c:v>
                </c:pt>
                <c:pt idx="5">
                  <c:v>20.878837255942209</c:v>
                </c:pt>
                <c:pt idx="6">
                  <c:v>20.878837255942209</c:v>
                </c:pt>
                <c:pt idx="7">
                  <c:v>20.878837255942209</c:v>
                </c:pt>
                <c:pt idx="8">
                  <c:v>20.878837255942209</c:v>
                </c:pt>
                <c:pt idx="9">
                  <c:v>20.878837255942209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22-4E73-9006-8121BD19E5EE}"/>
            </c:ext>
          </c:extLst>
        </c:ser>
        <c:ser>
          <c:idx val="4"/>
          <c:order val="4"/>
          <c:tx>
            <c:strRef>
              <c:f>'Wiederholgenauigkeit am Normal'!$I$4</c:f>
              <c:strCache>
                <c:ptCount val="1"/>
                <c:pt idx="0">
                  <c:v>Tol-</c:v>
                </c:pt>
              </c:strCache>
            </c:strRef>
          </c:tx>
          <c:spPr>
            <a:ln w="2540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'Wiederholgenauigkeit am Normal'!$B$5:$B$14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'Wiederholgenauigkeit am Normal'!$I$5:$I$14</c:f>
              <c:numCache>
                <c:formatCode>0.00</c:formatCode>
                <c:ptCount val="10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22-4E73-9006-8121BD19E5EE}"/>
            </c:ext>
          </c:extLst>
        </c:ser>
        <c:ser>
          <c:idx val="5"/>
          <c:order val="5"/>
          <c:tx>
            <c:strRef>
              <c:f>'Wiederholgenauigkeit am Normal'!$J$4</c:f>
              <c:strCache>
                <c:ptCount val="1"/>
                <c:pt idx="0">
                  <c:v>Tol+</c:v>
                </c:pt>
              </c:strCache>
            </c:strRef>
          </c:tx>
          <c:spPr>
            <a:ln w="2540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'Wiederholgenauigkeit am Normal'!$B$5:$B$14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'Wiederholgenauigkeit am Normal'!$J$5:$J$14</c:f>
              <c:numCache>
                <c:formatCode>0.00</c:formatCode>
                <c:ptCount val="10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A22-4E73-9006-8121BD19E5EE}"/>
            </c:ext>
          </c:extLst>
        </c:ser>
        <c:ser>
          <c:idx val="6"/>
          <c:order val="6"/>
          <c:tx>
            <c:strRef>
              <c:f>'Wiederholgenauigkeit am Normal'!$K$4</c:f>
              <c:strCache>
                <c:ptCount val="1"/>
                <c:pt idx="0">
                  <c:v>Soll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'Wiederholgenauigkeit am Normal'!$B$5:$B$14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'Wiederholgenauigkeit am Normal'!$K$5:$K$14</c:f>
              <c:numCache>
                <c:formatCode>0.00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A22-4E73-9006-8121BD19E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13871"/>
        <c:axId val="189715535"/>
      </c:scatterChart>
      <c:valAx>
        <c:axId val="189713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715535"/>
        <c:crosses val="autoZero"/>
        <c:crossBetween val="midCat"/>
      </c:valAx>
      <c:valAx>
        <c:axId val="189715535"/>
        <c:scaling>
          <c:orientation val="minMax"/>
          <c:max val="23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7138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Zeitliche Stabilität am Normal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'Zeitliche Stabilität am Normal'!$C$4</c:f>
              <c:strCache>
                <c:ptCount val="1"/>
                <c:pt idx="0">
                  <c:v>Länge [mm]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plus"/>
            <c:size val="10"/>
            <c:spPr>
              <a:noFill/>
              <a:ln w="31750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plus"/>
              <c:size val="10"/>
              <c:spPr>
                <a:noFill/>
                <a:ln w="317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6A8-4B9E-AB61-2F8BBF83DDE5}"/>
              </c:ext>
            </c:extLst>
          </c:dPt>
          <c:cat>
            <c:numRef>
              <c:f>'Zeitliche Stabilität am Normal'!$B$5:$B$14</c:f>
              <c:numCache>
                <c:formatCode>h:mm</c:formatCode>
                <c:ptCount val="10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</c:numCache>
            </c:numRef>
          </c:cat>
          <c:val>
            <c:numRef>
              <c:f>'Zeitliche Stabilität am Normal'!$C$5:$C$14</c:f>
              <c:numCache>
                <c:formatCode>0.00</c:formatCode>
                <c:ptCount val="10"/>
                <c:pt idx="0">
                  <c:v>19.829999999999998</c:v>
                </c:pt>
                <c:pt idx="1">
                  <c:v>20.14</c:v>
                </c:pt>
                <c:pt idx="2">
                  <c:v>20.63</c:v>
                </c:pt>
                <c:pt idx="3">
                  <c:v>20.41</c:v>
                </c:pt>
                <c:pt idx="4">
                  <c:v>20.55</c:v>
                </c:pt>
                <c:pt idx="5">
                  <c:v>20.78</c:v>
                </c:pt>
                <c:pt idx="6">
                  <c:v>20.67</c:v>
                </c:pt>
                <c:pt idx="7">
                  <c:v>20.170000000000002</c:v>
                </c:pt>
                <c:pt idx="8">
                  <c:v>20.04</c:v>
                </c:pt>
                <c:pt idx="9">
                  <c:v>19.559999999999999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8-4B9E-AB61-2F8BBF83DDE5}"/>
            </c:ext>
          </c:extLst>
        </c:ser>
        <c:ser>
          <c:idx val="1"/>
          <c:order val="1"/>
          <c:tx>
            <c:strRef>
              <c:f>'Zeitliche Stabilität am Normal'!$F$4</c:f>
              <c:strCache>
                <c:ptCount val="1"/>
                <c:pt idx="0">
                  <c:v>MW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'Zeitliche Stabilität am Normal'!$B$5:$B$14</c:f>
              <c:numCache>
                <c:formatCode>h:mm</c:formatCode>
                <c:ptCount val="10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</c:numCache>
            </c:numRef>
          </c:cat>
          <c:val>
            <c:numRef>
              <c:f>'Zeitliche Stabilität am Normal'!$F$5:$F$14</c:f>
              <c:numCache>
                <c:formatCode>0.00</c:formatCode>
                <c:ptCount val="10"/>
                <c:pt idx="0">
                  <c:v>20.277999999999999</c:v>
                </c:pt>
                <c:pt idx="1">
                  <c:v>20.277999999999999</c:v>
                </c:pt>
                <c:pt idx="2">
                  <c:v>20.277999999999999</c:v>
                </c:pt>
                <c:pt idx="3">
                  <c:v>20.277999999999999</c:v>
                </c:pt>
                <c:pt idx="4">
                  <c:v>20.277999999999999</c:v>
                </c:pt>
                <c:pt idx="5">
                  <c:v>20.277999999999999</c:v>
                </c:pt>
                <c:pt idx="6">
                  <c:v>20.277999999999999</c:v>
                </c:pt>
                <c:pt idx="7">
                  <c:v>20.277999999999999</c:v>
                </c:pt>
                <c:pt idx="8">
                  <c:v>20.277999999999999</c:v>
                </c:pt>
                <c:pt idx="9">
                  <c:v>20.277999999999999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8-4B9E-AB61-2F8BBF83DDE5}"/>
            </c:ext>
          </c:extLst>
        </c:ser>
        <c:ser>
          <c:idx val="2"/>
          <c:order val="2"/>
          <c:tx>
            <c:strRef>
              <c:f>'Zeitliche Stabilität am Normal'!$G$4</c:f>
              <c:strCache>
                <c:ptCount val="1"/>
                <c:pt idx="0">
                  <c:v>StAbw-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'Zeitliche Stabilität am Normal'!$B$5:$B$14</c:f>
              <c:numCache>
                <c:formatCode>h:mm</c:formatCode>
                <c:ptCount val="10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</c:numCache>
            </c:numRef>
          </c:cat>
          <c:val>
            <c:numRef>
              <c:f>'Zeitliche Stabilität am Normal'!$G$5:$G$14</c:f>
              <c:numCache>
                <c:formatCode>0.00</c:formatCode>
                <c:ptCount val="10"/>
                <c:pt idx="0">
                  <c:v>19.900566562159629</c:v>
                </c:pt>
                <c:pt idx="1">
                  <c:v>19.900566562159629</c:v>
                </c:pt>
                <c:pt idx="2">
                  <c:v>19.900566562159629</c:v>
                </c:pt>
                <c:pt idx="3">
                  <c:v>19.900566562159629</c:v>
                </c:pt>
                <c:pt idx="4">
                  <c:v>19.900566562159629</c:v>
                </c:pt>
                <c:pt idx="5">
                  <c:v>19.900566562159629</c:v>
                </c:pt>
                <c:pt idx="6">
                  <c:v>19.900566562159629</c:v>
                </c:pt>
                <c:pt idx="7">
                  <c:v>19.900566562159629</c:v>
                </c:pt>
                <c:pt idx="8">
                  <c:v>19.900566562159629</c:v>
                </c:pt>
                <c:pt idx="9">
                  <c:v>19.900566562159629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8-4B9E-AB61-2F8BBF83DDE5}"/>
            </c:ext>
          </c:extLst>
        </c:ser>
        <c:ser>
          <c:idx val="3"/>
          <c:order val="3"/>
          <c:tx>
            <c:strRef>
              <c:f>'Zeitliche Stabilität am Normal'!$H$4</c:f>
              <c:strCache>
                <c:ptCount val="1"/>
                <c:pt idx="0">
                  <c:v>StAbw+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'Zeitliche Stabilität am Normal'!$B$5:$B$14</c:f>
              <c:numCache>
                <c:formatCode>h:mm</c:formatCode>
                <c:ptCount val="10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</c:numCache>
            </c:numRef>
          </c:cat>
          <c:val>
            <c:numRef>
              <c:f>'Zeitliche Stabilität am Normal'!$H$5:$H$14</c:f>
              <c:numCache>
                <c:formatCode>0.00</c:formatCode>
                <c:ptCount val="10"/>
                <c:pt idx="0">
                  <c:v>20.655433437840369</c:v>
                </c:pt>
                <c:pt idx="1">
                  <c:v>20.655433437840369</c:v>
                </c:pt>
                <c:pt idx="2">
                  <c:v>20.655433437840369</c:v>
                </c:pt>
                <c:pt idx="3">
                  <c:v>20.655433437840369</c:v>
                </c:pt>
                <c:pt idx="4">
                  <c:v>20.655433437840369</c:v>
                </c:pt>
                <c:pt idx="5">
                  <c:v>20.655433437840369</c:v>
                </c:pt>
                <c:pt idx="6">
                  <c:v>20.655433437840369</c:v>
                </c:pt>
                <c:pt idx="7">
                  <c:v>20.655433437840369</c:v>
                </c:pt>
                <c:pt idx="8">
                  <c:v>20.655433437840369</c:v>
                </c:pt>
                <c:pt idx="9">
                  <c:v>20.655433437840369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A8-4B9E-AB61-2F8BBF83DDE5}"/>
            </c:ext>
          </c:extLst>
        </c:ser>
        <c:ser>
          <c:idx val="4"/>
          <c:order val="4"/>
          <c:tx>
            <c:strRef>
              <c:f>'Zeitliche Stabilität am Normal'!$I$4</c:f>
              <c:strCache>
                <c:ptCount val="1"/>
                <c:pt idx="0">
                  <c:v>Tol-</c:v>
                </c:pt>
              </c:strCache>
            </c:strRef>
          </c:tx>
          <c:spPr>
            <a:ln w="2540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'Zeitliche Stabilität am Normal'!$B$5:$B$14</c:f>
              <c:numCache>
                <c:formatCode>h:mm</c:formatCode>
                <c:ptCount val="10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</c:numCache>
            </c:numRef>
          </c:cat>
          <c:val>
            <c:numRef>
              <c:f>'Zeitliche Stabilität am Normal'!$I$5:$I$14</c:f>
              <c:numCache>
                <c:formatCode>0.00</c:formatCode>
                <c:ptCount val="10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A8-4B9E-AB61-2F8BBF83DDE5}"/>
            </c:ext>
          </c:extLst>
        </c:ser>
        <c:ser>
          <c:idx val="5"/>
          <c:order val="5"/>
          <c:tx>
            <c:strRef>
              <c:f>'Zeitliche Stabilität am Normal'!$J$4</c:f>
              <c:strCache>
                <c:ptCount val="1"/>
                <c:pt idx="0">
                  <c:v>Tol+</c:v>
                </c:pt>
              </c:strCache>
            </c:strRef>
          </c:tx>
          <c:spPr>
            <a:ln w="2540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'Zeitliche Stabilität am Normal'!$B$5:$B$14</c:f>
              <c:numCache>
                <c:formatCode>h:mm</c:formatCode>
                <c:ptCount val="10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</c:numCache>
            </c:numRef>
          </c:cat>
          <c:val>
            <c:numRef>
              <c:f>'Zeitliche Stabilität am Normal'!$J$5:$J$14</c:f>
              <c:numCache>
                <c:formatCode>0.00</c:formatCode>
                <c:ptCount val="10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A8-4B9E-AB61-2F8BBF83DDE5}"/>
            </c:ext>
          </c:extLst>
        </c:ser>
        <c:ser>
          <c:idx val="6"/>
          <c:order val="6"/>
          <c:tx>
            <c:strRef>
              <c:f>'Zeitliche Stabilität am Normal'!$K$4</c:f>
              <c:strCache>
                <c:ptCount val="1"/>
                <c:pt idx="0">
                  <c:v>Soll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'Zeitliche Stabilität am Normal'!$B$5:$B$14</c:f>
              <c:numCache>
                <c:formatCode>h:mm</c:formatCode>
                <c:ptCount val="10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</c:numCache>
            </c:numRef>
          </c:cat>
          <c:val>
            <c:numRef>
              <c:f>'Zeitliche Stabilität am Normal'!$K$5:$K$14</c:f>
              <c:numCache>
                <c:formatCode>0.00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A8-4B9E-AB61-2F8BBF83D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713871"/>
        <c:axId val="189715535"/>
      </c:lineChart>
      <c:catAx>
        <c:axId val="189713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715535"/>
        <c:crosses val="autoZero"/>
        <c:auto val="1"/>
        <c:lblAlgn val="ctr"/>
        <c:lblOffset val="100"/>
        <c:noMultiLvlLbl val="0"/>
      </c:catAx>
      <c:valAx>
        <c:axId val="189715535"/>
        <c:scaling>
          <c:orientation val="minMax"/>
          <c:max val="23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71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Linearität an Normalen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'Linearität an Normalen'!$C$4</c:f>
              <c:strCache>
                <c:ptCount val="1"/>
                <c:pt idx="0">
                  <c:v>Länge [mm]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10"/>
            <c:spPr>
              <a:noFill/>
              <a:ln w="31750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plus"/>
              <c:size val="10"/>
              <c:spPr>
                <a:noFill/>
                <a:ln w="317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752-4C3C-91EF-D4978F7B952A}"/>
              </c:ext>
            </c:extLst>
          </c:dPt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273972003499564"/>
                  <c:y val="2.66074282614114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'Linearität an Normalen'!$B$5:$B$14</c:f>
              <c:numCache>
                <c:formatCode>0.00</c:formatCode>
                <c:ptCount val="10"/>
                <c:pt idx="0">
                  <c:v>18.2</c:v>
                </c:pt>
                <c:pt idx="1">
                  <c:v>18.600000000000001</c:v>
                </c:pt>
                <c:pt idx="2">
                  <c:v>19</c:v>
                </c:pt>
                <c:pt idx="3">
                  <c:v>19.399999999999999</c:v>
                </c:pt>
                <c:pt idx="4">
                  <c:v>19.8</c:v>
                </c:pt>
                <c:pt idx="5">
                  <c:v>20.2</c:v>
                </c:pt>
                <c:pt idx="6">
                  <c:v>20.6</c:v>
                </c:pt>
                <c:pt idx="7">
                  <c:v>21</c:v>
                </c:pt>
                <c:pt idx="8">
                  <c:v>21.4</c:v>
                </c:pt>
                <c:pt idx="9">
                  <c:v>21.8</c:v>
                </c:pt>
              </c:numCache>
            </c:numRef>
          </c:xVal>
          <c:yVal>
            <c:numRef>
              <c:f>'Linearität an Normalen'!$C$5:$C$14</c:f>
              <c:numCache>
                <c:formatCode>0.00</c:formatCode>
                <c:ptCount val="10"/>
                <c:pt idx="0">
                  <c:v>18.18</c:v>
                </c:pt>
                <c:pt idx="1">
                  <c:v>18.57</c:v>
                </c:pt>
                <c:pt idx="2">
                  <c:v>19.100000000000001</c:v>
                </c:pt>
                <c:pt idx="3">
                  <c:v>19.399999999999999</c:v>
                </c:pt>
                <c:pt idx="4">
                  <c:v>19.77</c:v>
                </c:pt>
                <c:pt idx="5">
                  <c:v>20.21</c:v>
                </c:pt>
                <c:pt idx="6">
                  <c:v>20.64</c:v>
                </c:pt>
                <c:pt idx="7">
                  <c:v>21.09</c:v>
                </c:pt>
                <c:pt idx="8">
                  <c:v>21.38</c:v>
                </c:pt>
                <c:pt idx="9">
                  <c:v>21.76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52-4C3C-91EF-D4978F7B952A}"/>
            </c:ext>
          </c:extLst>
        </c:ser>
        <c:ser>
          <c:idx val="1"/>
          <c:order val="1"/>
          <c:tx>
            <c:strRef>
              <c:f>'Linearität an Normalen'!$F$4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'Linearität an Normalen'!$B$5:$B$14</c:f>
              <c:numCache>
                <c:formatCode>0.00</c:formatCode>
                <c:ptCount val="10"/>
                <c:pt idx="0">
                  <c:v>18.2</c:v>
                </c:pt>
                <c:pt idx="1">
                  <c:v>18.600000000000001</c:v>
                </c:pt>
                <c:pt idx="2">
                  <c:v>19</c:v>
                </c:pt>
                <c:pt idx="3">
                  <c:v>19.399999999999999</c:v>
                </c:pt>
                <c:pt idx="4">
                  <c:v>19.8</c:v>
                </c:pt>
                <c:pt idx="5">
                  <c:v>20.2</c:v>
                </c:pt>
                <c:pt idx="6">
                  <c:v>20.6</c:v>
                </c:pt>
                <c:pt idx="7">
                  <c:v>21</c:v>
                </c:pt>
                <c:pt idx="8">
                  <c:v>21.4</c:v>
                </c:pt>
                <c:pt idx="9">
                  <c:v>21.8</c:v>
                </c:pt>
              </c:numCache>
            </c:numRef>
          </c:xVal>
          <c:yVal>
            <c:numRef>
              <c:f>'Linearität an Normalen'!$F$5:$F$14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52-4C3C-91EF-D4978F7B952A}"/>
            </c:ext>
          </c:extLst>
        </c:ser>
        <c:ser>
          <c:idx val="2"/>
          <c:order val="2"/>
          <c:tx>
            <c:strRef>
              <c:f>'Linearität an Normalen'!$G$4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'Linearität an Normalen'!$B$5:$B$14</c:f>
              <c:numCache>
                <c:formatCode>0.00</c:formatCode>
                <c:ptCount val="10"/>
                <c:pt idx="0">
                  <c:v>18.2</c:v>
                </c:pt>
                <c:pt idx="1">
                  <c:v>18.600000000000001</c:v>
                </c:pt>
                <c:pt idx="2">
                  <c:v>19</c:v>
                </c:pt>
                <c:pt idx="3">
                  <c:v>19.399999999999999</c:v>
                </c:pt>
                <c:pt idx="4">
                  <c:v>19.8</c:v>
                </c:pt>
                <c:pt idx="5">
                  <c:v>20.2</c:v>
                </c:pt>
                <c:pt idx="6">
                  <c:v>20.6</c:v>
                </c:pt>
                <c:pt idx="7">
                  <c:v>21</c:v>
                </c:pt>
                <c:pt idx="8">
                  <c:v>21.4</c:v>
                </c:pt>
                <c:pt idx="9">
                  <c:v>21.8</c:v>
                </c:pt>
              </c:numCache>
            </c:numRef>
          </c:xVal>
          <c:yVal>
            <c:numRef>
              <c:f>'Linearität an Normalen'!$G$5:$G$14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52-4C3C-91EF-D4978F7B952A}"/>
            </c:ext>
          </c:extLst>
        </c:ser>
        <c:ser>
          <c:idx val="3"/>
          <c:order val="3"/>
          <c:tx>
            <c:strRef>
              <c:f>'Linearität an Normalen'!$H$4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'Linearität an Normalen'!$B$5:$B$14</c:f>
              <c:numCache>
                <c:formatCode>0.00</c:formatCode>
                <c:ptCount val="10"/>
                <c:pt idx="0">
                  <c:v>18.2</c:v>
                </c:pt>
                <c:pt idx="1">
                  <c:v>18.600000000000001</c:v>
                </c:pt>
                <c:pt idx="2">
                  <c:v>19</c:v>
                </c:pt>
                <c:pt idx="3">
                  <c:v>19.399999999999999</c:v>
                </c:pt>
                <c:pt idx="4">
                  <c:v>19.8</c:v>
                </c:pt>
                <c:pt idx="5">
                  <c:v>20.2</c:v>
                </c:pt>
                <c:pt idx="6">
                  <c:v>20.6</c:v>
                </c:pt>
                <c:pt idx="7">
                  <c:v>21</c:v>
                </c:pt>
                <c:pt idx="8">
                  <c:v>21.4</c:v>
                </c:pt>
                <c:pt idx="9">
                  <c:v>21.8</c:v>
                </c:pt>
              </c:numCache>
            </c:numRef>
          </c:xVal>
          <c:yVal>
            <c:numRef>
              <c:f>'Linearität an Normalen'!$H$5:$H$14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752-4C3C-91EF-D4978F7B952A}"/>
            </c:ext>
          </c:extLst>
        </c:ser>
        <c:ser>
          <c:idx val="4"/>
          <c:order val="4"/>
          <c:tx>
            <c:strRef>
              <c:f>'Linearität an Normalen'!$I$4</c:f>
              <c:strCache>
                <c:ptCount val="1"/>
                <c:pt idx="0">
                  <c:v>Tol-</c:v>
                </c:pt>
              </c:strCache>
            </c:strRef>
          </c:tx>
          <c:spPr>
            <a:ln w="2540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'Linearität an Normalen'!$B$5:$B$14</c:f>
              <c:numCache>
                <c:formatCode>0.00</c:formatCode>
                <c:ptCount val="10"/>
                <c:pt idx="0">
                  <c:v>18.2</c:v>
                </c:pt>
                <c:pt idx="1">
                  <c:v>18.600000000000001</c:v>
                </c:pt>
                <c:pt idx="2">
                  <c:v>19</c:v>
                </c:pt>
                <c:pt idx="3">
                  <c:v>19.399999999999999</c:v>
                </c:pt>
                <c:pt idx="4">
                  <c:v>19.8</c:v>
                </c:pt>
                <c:pt idx="5">
                  <c:v>20.2</c:v>
                </c:pt>
                <c:pt idx="6">
                  <c:v>20.6</c:v>
                </c:pt>
                <c:pt idx="7">
                  <c:v>21</c:v>
                </c:pt>
                <c:pt idx="8">
                  <c:v>21.4</c:v>
                </c:pt>
                <c:pt idx="9">
                  <c:v>21.8</c:v>
                </c:pt>
              </c:numCache>
            </c:numRef>
          </c:xVal>
          <c:yVal>
            <c:numRef>
              <c:f>'Linearität an Normalen'!$I$5:$I$14</c:f>
              <c:numCache>
                <c:formatCode>0.00</c:formatCode>
                <c:ptCount val="10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752-4C3C-91EF-D4978F7B952A}"/>
            </c:ext>
          </c:extLst>
        </c:ser>
        <c:ser>
          <c:idx val="5"/>
          <c:order val="5"/>
          <c:tx>
            <c:strRef>
              <c:f>'Linearität an Normalen'!$J$4</c:f>
              <c:strCache>
                <c:ptCount val="1"/>
                <c:pt idx="0">
                  <c:v>Tol+</c:v>
                </c:pt>
              </c:strCache>
            </c:strRef>
          </c:tx>
          <c:spPr>
            <a:ln w="2540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'Linearität an Normalen'!$B$5:$B$14</c:f>
              <c:numCache>
                <c:formatCode>0.00</c:formatCode>
                <c:ptCount val="10"/>
                <c:pt idx="0">
                  <c:v>18.2</c:v>
                </c:pt>
                <c:pt idx="1">
                  <c:v>18.600000000000001</c:v>
                </c:pt>
                <c:pt idx="2">
                  <c:v>19</c:v>
                </c:pt>
                <c:pt idx="3">
                  <c:v>19.399999999999999</c:v>
                </c:pt>
                <c:pt idx="4">
                  <c:v>19.8</c:v>
                </c:pt>
                <c:pt idx="5">
                  <c:v>20.2</c:v>
                </c:pt>
                <c:pt idx="6">
                  <c:v>20.6</c:v>
                </c:pt>
                <c:pt idx="7">
                  <c:v>21</c:v>
                </c:pt>
                <c:pt idx="8">
                  <c:v>21.4</c:v>
                </c:pt>
                <c:pt idx="9">
                  <c:v>21.8</c:v>
                </c:pt>
              </c:numCache>
            </c:numRef>
          </c:xVal>
          <c:yVal>
            <c:numRef>
              <c:f>'Linearität an Normalen'!$J$5:$J$14</c:f>
              <c:numCache>
                <c:formatCode>0.00</c:formatCode>
                <c:ptCount val="10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752-4C3C-91EF-D4978F7B952A}"/>
            </c:ext>
          </c:extLst>
        </c:ser>
        <c:ser>
          <c:idx val="6"/>
          <c:order val="6"/>
          <c:tx>
            <c:strRef>
              <c:f>'Linearität an Normalen'!$K$4</c:f>
              <c:strCache>
                <c:ptCount val="1"/>
                <c:pt idx="0">
                  <c:v>Soll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'Linearität an Normalen'!$B$5:$B$14</c:f>
              <c:numCache>
                <c:formatCode>0.00</c:formatCode>
                <c:ptCount val="10"/>
                <c:pt idx="0">
                  <c:v>18.2</c:v>
                </c:pt>
                <c:pt idx="1">
                  <c:v>18.600000000000001</c:v>
                </c:pt>
                <c:pt idx="2">
                  <c:v>19</c:v>
                </c:pt>
                <c:pt idx="3">
                  <c:v>19.399999999999999</c:v>
                </c:pt>
                <c:pt idx="4">
                  <c:v>19.8</c:v>
                </c:pt>
                <c:pt idx="5">
                  <c:v>20.2</c:v>
                </c:pt>
                <c:pt idx="6">
                  <c:v>20.6</c:v>
                </c:pt>
                <c:pt idx="7">
                  <c:v>21</c:v>
                </c:pt>
                <c:pt idx="8">
                  <c:v>21.4</c:v>
                </c:pt>
                <c:pt idx="9">
                  <c:v>21.8</c:v>
                </c:pt>
              </c:numCache>
            </c:numRef>
          </c:xVal>
          <c:yVal>
            <c:numRef>
              <c:f>'Linearität an Normalen'!$K$5:$K$14</c:f>
              <c:numCache>
                <c:formatCode>0.00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752-4C3C-91EF-D4978F7B9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13871"/>
        <c:axId val="189715535"/>
      </c:scatterChart>
      <c:valAx>
        <c:axId val="189713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715535"/>
        <c:crosses val="autoZero"/>
        <c:crossBetween val="midCat"/>
      </c:valAx>
      <c:valAx>
        <c:axId val="189715535"/>
        <c:scaling>
          <c:orientation val="minMax"/>
          <c:max val="23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7138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270364</xdr:colOff>
      <xdr:row>3</xdr:row>
      <xdr:rowOff>24180</xdr:rowOff>
    </xdr:from>
    <xdr:to>
      <xdr:col>11</xdr:col>
      <xdr:colOff>197094</xdr:colOff>
      <xdr:row>21</xdr:row>
      <xdr:rowOff>100380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2</xdr:col>
      <xdr:colOff>539591</xdr:colOff>
      <xdr:row>36</xdr:row>
      <xdr:rowOff>155818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9"/>
            <xdr:cNvSpPr txBox="1"/>
          </xdr:nvSpPr>
          <xdr:spPr>
            <a:xfrm>
              <a:off x="762000" y="6172200"/>
              <a:ext cx="2025491" cy="52411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de-DE" b="0" i="1">
                            <a:latin typeface="Cambria Math" panose="02040503050406030204" pitchFamily="18" charset="0"/>
                          </a:rPr>
                          <m:t>𝑔</m:t>
                        </m:r>
                      </m:sub>
                    </m:sSub>
                    <m:r>
                      <a:rPr lang="de-DE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b="0" i="1">
                            <a:latin typeface="Cambria Math" panose="02040503050406030204" pitchFamily="18" charset="0"/>
                          </a:rPr>
                          <m:t>0,2 </m:t>
                        </m:r>
                        <m:r>
                          <a:rPr lang="de-DE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de-DE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𝑇𝑜𝑙𝑒𝑟𝑎𝑛𝑧</m:t>
                        </m:r>
                      </m:num>
                      <m:den>
                        <m:r>
                          <a:rPr lang="de-DE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de-DE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de-DE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den>
                    </m:f>
                  </m:oMath>
                </m:oMathPara>
              </a14:m>
              <a:endParaRPr lang="de-DE"/>
            </a:p>
          </xdr:txBody>
        </xdr:sp>
      </mc:Choice>
      <mc:Fallback xmlns="">
        <xdr:sp macro="" textlink="">
          <xdr:nvSpPr>
            <xdr:cNvPr id="3" name="Textfeld 9"/>
            <xdr:cNvSpPr txBox="1"/>
          </xdr:nvSpPr>
          <xdr:spPr>
            <a:xfrm>
              <a:off x="762000" y="6172200"/>
              <a:ext cx="2025491" cy="52411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de-DE" b="0" i="0">
                  <a:latin typeface="Cambria Math" panose="02040503050406030204" pitchFamily="18" charset="0"/>
                </a:rPr>
                <a:t>𝑐_𝑔=(0,2 </a:t>
              </a:r>
              <a:r>
                <a:rPr lang="de-DE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∙𝑇𝑜𝑙𝑒𝑟𝑎𝑛𝑧)/(</a:t>
              </a:r>
              <a:r>
                <a:rPr lang="de-DE" b="0" i="0">
                  <a:latin typeface="Cambria Math" panose="02040503050406030204" pitchFamily="18" charset="0"/>
                </a:rPr>
                <a:t>6</a:t>
              </a:r>
              <a:r>
                <a:rPr lang="de-DE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∙𝜎)</a:t>
              </a:r>
              <a:endParaRPr lang="de-DE"/>
            </a:p>
          </xdr:txBody>
        </xdr:sp>
      </mc:Fallback>
    </mc:AlternateContent>
    <xdr:clientData/>
  </xdr:twoCellAnchor>
  <xdr:twoCellAnchor>
    <xdr:from>
      <xdr:col>1</xdr:col>
      <xdr:colOff>0</xdr:colOff>
      <xdr:row>39</xdr:row>
      <xdr:rowOff>0</xdr:rowOff>
    </xdr:from>
    <xdr:to>
      <xdr:col>4</xdr:col>
      <xdr:colOff>421055</xdr:colOff>
      <xdr:row>41</xdr:row>
      <xdr:rowOff>174990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10"/>
            <xdr:cNvSpPr txBox="1"/>
          </xdr:nvSpPr>
          <xdr:spPr>
            <a:xfrm>
              <a:off x="762000" y="7092950"/>
              <a:ext cx="3189655" cy="54329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de-DE" b="0" i="1">
                            <a:latin typeface="Cambria Math" panose="02040503050406030204" pitchFamily="18" charset="0"/>
                          </a:rPr>
                          <m:t>𝑔</m:t>
                        </m:r>
                      </m:sub>
                    </m:sSub>
                    <m:r>
                      <a:rPr lang="de-DE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b="0" i="1">
                            <a:latin typeface="Cambria Math" panose="02040503050406030204" pitchFamily="18" charset="0"/>
                          </a:rPr>
                          <m:t>0,1 </m:t>
                        </m:r>
                        <m:r>
                          <a:rPr lang="de-DE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de-DE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𝑇𝑜𝑙𝑒𝑟𝑎𝑛𝑧</m:t>
                        </m:r>
                        <m:r>
                          <a:rPr lang="de-DE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d>
                          <m:dPr>
                            <m:ctrlPr>
                              <a:rPr lang="de-DE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de-DE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𝑚</m:t>
                                </m:r>
                              </m:sub>
                            </m:sSub>
                            <m:r>
                              <a:rPr lang="de-DE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bar>
                              <m:barPr>
                                <m:pos m:val="top"/>
                                <m:ctrlPr>
                                  <a:rPr lang="de-DE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barPr>
                              <m:e>
                                <m:r>
                                  <a:rPr lang="de-DE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</m:bar>
                          </m:e>
                        </m:d>
                      </m:num>
                      <m:den>
                        <m:r>
                          <a:rPr lang="de-DE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de-DE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de-DE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den>
                    </m:f>
                  </m:oMath>
                </m:oMathPara>
              </a14:m>
              <a:endParaRPr lang="de-DE"/>
            </a:p>
          </xdr:txBody>
        </xdr:sp>
      </mc:Choice>
      <mc:Fallback xmlns="">
        <xdr:sp macro="" textlink="">
          <xdr:nvSpPr>
            <xdr:cNvPr id="4" name="Textfeld 10"/>
            <xdr:cNvSpPr txBox="1"/>
          </xdr:nvSpPr>
          <xdr:spPr>
            <a:xfrm>
              <a:off x="762000" y="7092950"/>
              <a:ext cx="3189655" cy="54329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de-DE" b="0" i="0">
                  <a:latin typeface="Cambria Math" panose="02040503050406030204" pitchFamily="18" charset="0"/>
                </a:rPr>
                <a:t>𝑐_𝑔=(0,1 </a:t>
              </a:r>
              <a:r>
                <a:rPr lang="de-DE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∙𝑇𝑜𝑙𝑒𝑟𝑎𝑛𝑧−(𝑥_𝑚−¯𝑥))/(</a:t>
              </a:r>
              <a:r>
                <a:rPr lang="de-DE" b="0" i="0">
                  <a:latin typeface="Cambria Math" panose="02040503050406030204" pitchFamily="18" charset="0"/>
                </a:rPr>
                <a:t>3</a:t>
              </a:r>
              <a:r>
                <a:rPr lang="de-DE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∙𝜎)</a:t>
              </a:r>
              <a:endParaRPr lang="de-DE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306999</xdr:colOff>
      <xdr:row>3</xdr:row>
      <xdr:rowOff>60814</xdr:rowOff>
    </xdr:from>
    <xdr:to>
      <xdr:col>11</xdr:col>
      <xdr:colOff>233729</xdr:colOff>
      <xdr:row>21</xdr:row>
      <xdr:rowOff>137014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255710</xdr:colOff>
      <xdr:row>2</xdr:row>
      <xdr:rowOff>90122</xdr:rowOff>
    </xdr:from>
    <xdr:to>
      <xdr:col>11</xdr:col>
      <xdr:colOff>182440</xdr:colOff>
      <xdr:row>20</xdr:row>
      <xdr:rowOff>166322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</xdr:row>
      <xdr:rowOff>0</xdr:rowOff>
    </xdr:from>
    <xdr:to>
      <xdr:col>25</xdr:col>
      <xdr:colOff>494117</xdr:colOff>
      <xdr:row>6</xdr:row>
      <xdr:rowOff>182680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2"/>
            <xdr:cNvSpPr txBox="1"/>
          </xdr:nvSpPr>
          <xdr:spPr>
            <a:xfrm>
              <a:off x="19812000" y="1333500"/>
              <a:ext cx="2018117" cy="56368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b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𝛔</m:t>
                        </m:r>
                      </m:e>
                      <m:sub>
                        <m:r>
                          <a:rPr lang="de-DE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𝑴𝑺</m:t>
                        </m:r>
                      </m:sub>
                    </m:sSub>
                    <m:r>
                      <a:rPr lang="de-DE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de-DE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sSubSup>
                          <m:sSubSupPr>
                            <m:ctrlPr>
                              <a:rPr lang="de-DE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de-DE" b="1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𝛔</m:t>
                            </m:r>
                          </m:e>
                          <m:sub>
                            <m:r>
                              <a:rPr lang="de-DE" b="1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𝐖𝐇</m:t>
                            </m:r>
                          </m:sub>
                          <m:sup>
                            <m:r>
                              <a:rPr lang="de-DE" b="1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𝟐</m:t>
                            </m:r>
                          </m:sup>
                        </m:sSubSup>
                        <m:r>
                          <a:rPr lang="de-DE" b="1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de-DE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de-DE" b="1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𝛔</m:t>
                            </m:r>
                          </m:e>
                          <m:sub>
                            <m:r>
                              <a:rPr lang="de-DE" b="1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𝐑𝐏</m:t>
                            </m:r>
                          </m:sub>
                          <m:sup>
                            <m:r>
                              <a:rPr lang="de-DE" b="1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𝟐</m:t>
                            </m:r>
                          </m:sup>
                        </m:sSubSup>
                      </m:e>
                    </m:rad>
                  </m:oMath>
                </m:oMathPara>
              </a14:m>
              <a:endParaRPr lang="de-DE" b="1"/>
            </a:p>
          </xdr:txBody>
        </xdr:sp>
      </mc:Choice>
      <mc:Fallback xmlns="">
        <xdr:sp macro="" textlink="">
          <xdr:nvSpPr>
            <xdr:cNvPr id="2" name="Textfeld 12"/>
            <xdr:cNvSpPr txBox="1"/>
          </xdr:nvSpPr>
          <xdr:spPr>
            <a:xfrm>
              <a:off x="19812000" y="1333500"/>
              <a:ext cx="2018117" cy="56368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de-DE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𝛔_𝑴𝑺=√(𝛔_𝐖𝐇^𝟐+𝛔_𝐑𝐏^𝟐 )</a:t>
              </a:r>
              <a:endParaRPr lang="de-DE" b="1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1"/>
  <sheetViews>
    <sheetView zoomScaleNormal="100" workbookViewId="0"/>
  </sheetViews>
  <sheetFormatPr baseColWidth="10" defaultRowHeight="14.5" x14ac:dyDescent="0.35"/>
  <cols>
    <col min="2" max="2" width="21.26953125" customWidth="1"/>
    <col min="4" max="4" width="7.453125" customWidth="1"/>
    <col min="5" max="5" width="12" customWidth="1"/>
    <col min="6" max="6" width="12.54296875" customWidth="1"/>
  </cols>
  <sheetData>
    <row r="3" spans="2:11" x14ac:dyDescent="0.35">
      <c r="B3" s="35" t="s">
        <v>10</v>
      </c>
      <c r="C3" s="36"/>
    </row>
    <row r="4" spans="2:11" x14ac:dyDescent="0.35">
      <c r="B4" s="4"/>
      <c r="C4" s="4" t="s">
        <v>2</v>
      </c>
      <c r="F4" s="2" t="s">
        <v>0</v>
      </c>
      <c r="G4" t="s">
        <v>11</v>
      </c>
      <c r="H4" t="s">
        <v>12</v>
      </c>
      <c r="I4" t="s">
        <v>14</v>
      </c>
      <c r="J4" t="s">
        <v>15</v>
      </c>
      <c r="K4" t="s">
        <v>3</v>
      </c>
    </row>
    <row r="5" spans="2:11" x14ac:dyDescent="0.35">
      <c r="B5" s="4">
        <v>1</v>
      </c>
      <c r="C5" s="5">
        <v>20.830000000000002</v>
      </c>
      <c r="D5" s="1"/>
      <c r="E5" s="1"/>
      <c r="F5" s="1">
        <f>$C$16</f>
        <v>20.414999999999999</v>
      </c>
      <c r="G5" s="1">
        <f>F5-$C$19</f>
        <v>19.95116274405779</v>
      </c>
      <c r="H5" s="1">
        <f>F5+$C$19</f>
        <v>20.878837255942209</v>
      </c>
      <c r="I5" s="1">
        <v>18</v>
      </c>
      <c r="J5" s="1">
        <v>22</v>
      </c>
      <c r="K5" s="1">
        <v>20</v>
      </c>
    </row>
    <row r="6" spans="2:11" x14ac:dyDescent="0.35">
      <c r="B6" s="4">
        <v>2</v>
      </c>
      <c r="C6" s="5">
        <v>20.14</v>
      </c>
      <c r="D6" s="1"/>
      <c r="E6" s="1"/>
      <c r="F6" s="1">
        <f t="shared" ref="F6:F14" si="0">$C$16</f>
        <v>20.414999999999999</v>
      </c>
      <c r="G6" s="1">
        <f t="shared" ref="G6:G14" si="1">F6-$C$19</f>
        <v>19.95116274405779</v>
      </c>
      <c r="H6" s="1">
        <f t="shared" ref="H6:H14" si="2">F6+$C$19</f>
        <v>20.878837255942209</v>
      </c>
      <c r="I6" s="1">
        <v>18</v>
      </c>
      <c r="J6" s="1">
        <v>22</v>
      </c>
      <c r="K6" s="1">
        <v>20</v>
      </c>
    </row>
    <row r="7" spans="2:11" x14ac:dyDescent="0.35">
      <c r="B7" s="4">
        <v>3</v>
      </c>
      <c r="C7" s="5">
        <v>20.63</v>
      </c>
      <c r="D7" s="1"/>
      <c r="E7" s="1"/>
      <c r="F7" s="1">
        <f t="shared" si="0"/>
        <v>20.414999999999999</v>
      </c>
      <c r="G7" s="1">
        <f t="shared" si="1"/>
        <v>19.95116274405779</v>
      </c>
      <c r="H7" s="1">
        <f t="shared" si="2"/>
        <v>20.878837255942209</v>
      </c>
      <c r="I7" s="1">
        <v>18</v>
      </c>
      <c r="J7" s="1">
        <v>22</v>
      </c>
      <c r="K7" s="1">
        <v>20</v>
      </c>
    </row>
    <row r="8" spans="2:11" x14ac:dyDescent="0.35">
      <c r="B8" s="4">
        <v>4</v>
      </c>
      <c r="C8" s="5">
        <v>19.560000000000002</v>
      </c>
      <c r="D8" s="1"/>
      <c r="E8" s="1"/>
      <c r="F8" s="1">
        <f t="shared" si="0"/>
        <v>20.414999999999999</v>
      </c>
      <c r="G8" s="1">
        <f t="shared" si="1"/>
        <v>19.95116274405779</v>
      </c>
      <c r="H8" s="1">
        <f t="shared" si="2"/>
        <v>20.878837255942209</v>
      </c>
      <c r="I8" s="1">
        <v>18</v>
      </c>
      <c r="J8" s="1">
        <v>22</v>
      </c>
      <c r="K8" s="1">
        <v>20</v>
      </c>
    </row>
    <row r="9" spans="2:11" x14ac:dyDescent="0.35">
      <c r="B9" s="4">
        <v>5</v>
      </c>
      <c r="C9" s="5">
        <v>19.950000000000003</v>
      </c>
      <c r="D9" s="1"/>
      <c r="E9" s="1"/>
      <c r="F9" s="1">
        <f t="shared" si="0"/>
        <v>20.414999999999999</v>
      </c>
      <c r="G9" s="1">
        <f t="shared" si="1"/>
        <v>19.95116274405779</v>
      </c>
      <c r="H9" s="1">
        <f t="shared" si="2"/>
        <v>20.878837255942209</v>
      </c>
      <c r="I9" s="1">
        <v>18</v>
      </c>
      <c r="J9" s="1">
        <v>22</v>
      </c>
      <c r="K9" s="1">
        <v>20</v>
      </c>
    </row>
    <row r="10" spans="2:11" x14ac:dyDescent="0.35">
      <c r="B10" s="4">
        <v>6</v>
      </c>
      <c r="C10" s="5">
        <v>20.78</v>
      </c>
      <c r="D10" s="1"/>
      <c r="E10" s="1"/>
      <c r="F10" s="1">
        <f t="shared" si="0"/>
        <v>20.414999999999999</v>
      </c>
      <c r="G10" s="1">
        <f t="shared" si="1"/>
        <v>19.95116274405779</v>
      </c>
      <c r="H10" s="1">
        <f t="shared" si="2"/>
        <v>20.878837255942209</v>
      </c>
      <c r="I10" s="1">
        <v>18</v>
      </c>
      <c r="J10" s="1">
        <v>22</v>
      </c>
      <c r="K10" s="1">
        <v>20</v>
      </c>
    </row>
    <row r="11" spans="2:11" x14ac:dyDescent="0.35">
      <c r="B11" s="4">
        <v>7</v>
      </c>
      <c r="C11" s="5">
        <v>20.67</v>
      </c>
      <c r="D11" s="1"/>
      <c r="E11" s="1"/>
      <c r="F11" s="1">
        <f t="shared" si="0"/>
        <v>20.414999999999999</v>
      </c>
      <c r="G11" s="1">
        <f t="shared" si="1"/>
        <v>19.95116274405779</v>
      </c>
      <c r="H11" s="1">
        <f t="shared" si="2"/>
        <v>20.878837255942209</v>
      </c>
      <c r="I11" s="1">
        <v>18</v>
      </c>
      <c r="J11" s="1">
        <v>22</v>
      </c>
      <c r="K11" s="1">
        <v>20</v>
      </c>
    </row>
    <row r="12" spans="2:11" x14ac:dyDescent="0.35">
      <c r="B12" s="4">
        <v>8</v>
      </c>
      <c r="C12" s="5">
        <v>21.17</v>
      </c>
      <c r="D12" s="1"/>
      <c r="E12" s="1"/>
      <c r="F12" s="1">
        <f t="shared" si="0"/>
        <v>20.414999999999999</v>
      </c>
      <c r="G12" s="1">
        <f t="shared" si="1"/>
        <v>19.95116274405779</v>
      </c>
      <c r="H12" s="1">
        <f t="shared" si="2"/>
        <v>20.878837255942209</v>
      </c>
      <c r="I12" s="1">
        <v>18</v>
      </c>
      <c r="J12" s="1">
        <v>22</v>
      </c>
      <c r="K12" s="1">
        <v>20</v>
      </c>
    </row>
    <row r="13" spans="2:11" x14ac:dyDescent="0.35">
      <c r="B13" s="4">
        <v>9</v>
      </c>
      <c r="C13" s="5">
        <v>20.04</v>
      </c>
      <c r="D13" s="1"/>
      <c r="E13" s="1"/>
      <c r="F13" s="1">
        <f t="shared" si="0"/>
        <v>20.414999999999999</v>
      </c>
      <c r="G13" s="1">
        <f t="shared" si="1"/>
        <v>19.95116274405779</v>
      </c>
      <c r="H13" s="1">
        <f t="shared" si="2"/>
        <v>20.878837255942209</v>
      </c>
      <c r="I13" s="1">
        <v>18</v>
      </c>
      <c r="J13" s="1">
        <v>22</v>
      </c>
      <c r="K13" s="1">
        <v>20</v>
      </c>
    </row>
    <row r="14" spans="2:11" x14ac:dyDescent="0.35">
      <c r="B14" s="4">
        <v>10</v>
      </c>
      <c r="C14" s="5">
        <v>20.380000000000003</v>
      </c>
      <c r="D14" s="1"/>
      <c r="E14" s="1"/>
      <c r="F14" s="1">
        <f t="shared" si="0"/>
        <v>20.414999999999999</v>
      </c>
      <c r="G14" s="1">
        <f t="shared" si="1"/>
        <v>19.95116274405779</v>
      </c>
      <c r="H14" s="1">
        <f t="shared" si="2"/>
        <v>20.878837255942209</v>
      </c>
      <c r="I14" s="1">
        <v>18</v>
      </c>
      <c r="J14" s="1">
        <v>22</v>
      </c>
      <c r="K14" s="1">
        <v>20</v>
      </c>
    </row>
    <row r="15" spans="2:11" ht="7.5" customHeight="1" x14ac:dyDescent="0.35">
      <c r="B15" s="4"/>
      <c r="C15" s="5"/>
      <c r="D15" s="1"/>
      <c r="E15" s="1"/>
      <c r="F15" s="1"/>
    </row>
    <row r="16" spans="2:11" x14ac:dyDescent="0.35">
      <c r="B16" s="3" t="s">
        <v>0</v>
      </c>
      <c r="C16" s="5">
        <f>AVERAGE(C5:C14)</f>
        <v>20.414999999999999</v>
      </c>
      <c r="D16" s="5" t="s">
        <v>6</v>
      </c>
      <c r="E16" s="10"/>
      <c r="F16" s="1"/>
    </row>
    <row r="17" spans="2:5" x14ac:dyDescent="0.35">
      <c r="B17" s="3" t="s">
        <v>4</v>
      </c>
      <c r="C17" s="5">
        <f>C16-C21</f>
        <v>0.41499999999999915</v>
      </c>
      <c r="D17" s="3" t="s">
        <v>6</v>
      </c>
      <c r="E17" s="11"/>
    </row>
    <row r="18" spans="2:5" x14ac:dyDescent="0.35">
      <c r="B18" s="3" t="s">
        <v>7</v>
      </c>
      <c r="C18" s="8">
        <f>C22/C17</f>
        <v>4.8192771084337451</v>
      </c>
      <c r="D18" s="9" t="s">
        <v>9</v>
      </c>
      <c r="E18" t="s">
        <v>13</v>
      </c>
    </row>
    <row r="19" spans="2:5" x14ac:dyDescent="0.35">
      <c r="B19" s="3" t="s">
        <v>1</v>
      </c>
      <c r="C19" s="5">
        <f>_xlfn.STDEV.P(C5:C14)</f>
        <v>0.46383725594221076</v>
      </c>
      <c r="D19" s="5" t="s">
        <v>6</v>
      </c>
      <c r="E19" s="1"/>
    </row>
    <row r="20" spans="2:5" x14ac:dyDescent="0.35">
      <c r="B20" s="3" t="s">
        <v>8</v>
      </c>
      <c r="C20" s="8">
        <f>C22/C19</f>
        <v>4.3118571748561285</v>
      </c>
      <c r="D20" s="9" t="s">
        <v>9</v>
      </c>
      <c r="E20" t="s">
        <v>13</v>
      </c>
    </row>
    <row r="21" spans="2:5" x14ac:dyDescent="0.35">
      <c r="B21" s="3" t="s">
        <v>3</v>
      </c>
      <c r="C21" s="6">
        <v>20</v>
      </c>
      <c r="D21" s="5" t="s">
        <v>6</v>
      </c>
      <c r="E21" s="10"/>
    </row>
    <row r="22" spans="2:5" x14ac:dyDescent="0.35">
      <c r="B22" s="7" t="s">
        <v>5</v>
      </c>
      <c r="C22" s="6">
        <v>2</v>
      </c>
      <c r="D22" s="5" t="s">
        <v>6</v>
      </c>
      <c r="E22" s="10"/>
    </row>
    <row r="36" spans="7:7" x14ac:dyDescent="0.35">
      <c r="G36">
        <f>0.2*C22/(6*C19)</f>
        <v>0.14372857249520429</v>
      </c>
    </row>
    <row r="41" spans="7:7" x14ac:dyDescent="0.35">
      <c r="G41" s="33">
        <f>0.1*C22-(C21-C16)/(3*C19)</f>
        <v>0.49823678792754833</v>
      </c>
    </row>
  </sheetData>
  <mergeCells count="1">
    <mergeCell ref="B3:C3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2"/>
  <sheetViews>
    <sheetView zoomScaleNormal="100" workbookViewId="0"/>
  </sheetViews>
  <sheetFormatPr baseColWidth="10" defaultRowHeight="14.5" x14ac:dyDescent="0.35"/>
  <cols>
    <col min="2" max="2" width="21.26953125" customWidth="1"/>
    <col min="4" max="4" width="7.453125" customWidth="1"/>
    <col min="5" max="5" width="12" customWidth="1"/>
    <col min="6" max="6" width="12.54296875" customWidth="1"/>
  </cols>
  <sheetData>
    <row r="3" spans="2:11" x14ac:dyDescent="0.35">
      <c r="B3" s="35" t="s">
        <v>16</v>
      </c>
      <c r="C3" s="36"/>
    </row>
    <row r="4" spans="2:11" x14ac:dyDescent="0.35">
      <c r="B4" s="4" t="s">
        <v>20</v>
      </c>
      <c r="C4" s="4" t="s">
        <v>2</v>
      </c>
      <c r="F4" s="2" t="s">
        <v>0</v>
      </c>
      <c r="G4" t="s">
        <v>11</v>
      </c>
      <c r="H4" t="s">
        <v>12</v>
      </c>
      <c r="I4" t="s">
        <v>14</v>
      </c>
      <c r="J4" t="s">
        <v>15</v>
      </c>
      <c r="K4" t="s">
        <v>3</v>
      </c>
    </row>
    <row r="5" spans="2:11" x14ac:dyDescent="0.35">
      <c r="B5" s="12">
        <v>0</v>
      </c>
      <c r="C5" s="5">
        <v>19.829999999999998</v>
      </c>
      <c r="D5" s="1"/>
      <c r="E5" s="1"/>
      <c r="F5" s="1">
        <f>$C$16</f>
        <v>20.277999999999999</v>
      </c>
      <c r="G5" s="1">
        <f>F5-$C$19</f>
        <v>19.900566562159629</v>
      </c>
      <c r="H5" s="1">
        <f>F5+$C$19</f>
        <v>20.655433437840369</v>
      </c>
      <c r="I5" s="1">
        <v>18</v>
      </c>
      <c r="J5" s="1">
        <v>22</v>
      </c>
      <c r="K5" s="1">
        <v>20</v>
      </c>
    </row>
    <row r="6" spans="2:11" x14ac:dyDescent="0.35">
      <c r="B6" s="12">
        <v>0.125</v>
      </c>
      <c r="C6" s="5">
        <v>20.14</v>
      </c>
      <c r="D6" s="1"/>
      <c r="E6" s="1"/>
      <c r="F6" s="1">
        <f t="shared" ref="F6:F14" si="0">$C$16</f>
        <v>20.277999999999999</v>
      </c>
      <c r="G6" s="1">
        <f t="shared" ref="G6:G14" si="1">F6-$C$19</f>
        <v>19.900566562159629</v>
      </c>
      <c r="H6" s="1">
        <f t="shared" ref="H6:H14" si="2">F6+$C$19</f>
        <v>20.655433437840369</v>
      </c>
      <c r="I6" s="1">
        <v>18</v>
      </c>
      <c r="J6" s="1">
        <v>22</v>
      </c>
      <c r="K6" s="1">
        <v>20</v>
      </c>
    </row>
    <row r="7" spans="2:11" x14ac:dyDescent="0.35">
      <c r="B7" s="12">
        <v>0.25</v>
      </c>
      <c r="C7" s="5">
        <v>20.63</v>
      </c>
      <c r="D7" s="1"/>
      <c r="E7" s="1"/>
      <c r="F7" s="1">
        <f t="shared" si="0"/>
        <v>20.277999999999999</v>
      </c>
      <c r="G7" s="1">
        <f t="shared" si="1"/>
        <v>19.900566562159629</v>
      </c>
      <c r="H7" s="1">
        <f t="shared" si="2"/>
        <v>20.655433437840369</v>
      </c>
      <c r="I7" s="1">
        <v>18</v>
      </c>
      <c r="J7" s="1">
        <v>22</v>
      </c>
      <c r="K7" s="1">
        <v>20</v>
      </c>
    </row>
    <row r="8" spans="2:11" x14ac:dyDescent="0.35">
      <c r="B8" s="12">
        <v>0.33333333333333331</v>
      </c>
      <c r="C8" s="5">
        <v>20.41</v>
      </c>
      <c r="D8" s="1"/>
      <c r="E8" s="1"/>
      <c r="F8" s="1">
        <f t="shared" si="0"/>
        <v>20.277999999999999</v>
      </c>
      <c r="G8" s="1">
        <f t="shared" si="1"/>
        <v>19.900566562159629</v>
      </c>
      <c r="H8" s="1">
        <f t="shared" si="2"/>
        <v>20.655433437840369</v>
      </c>
      <c r="I8" s="1">
        <v>18</v>
      </c>
      <c r="J8" s="1">
        <v>22</v>
      </c>
      <c r="K8" s="1">
        <v>20</v>
      </c>
    </row>
    <row r="9" spans="2:11" x14ac:dyDescent="0.35">
      <c r="B9" s="12">
        <v>0.41666666666666669</v>
      </c>
      <c r="C9" s="5">
        <v>20.55</v>
      </c>
      <c r="D9" s="1"/>
      <c r="E9" s="1"/>
      <c r="F9" s="1">
        <f t="shared" si="0"/>
        <v>20.277999999999999</v>
      </c>
      <c r="G9" s="1">
        <f t="shared" si="1"/>
        <v>19.900566562159629</v>
      </c>
      <c r="H9" s="1">
        <f t="shared" si="2"/>
        <v>20.655433437840369</v>
      </c>
      <c r="I9" s="1">
        <v>18</v>
      </c>
      <c r="J9" s="1">
        <v>22</v>
      </c>
      <c r="K9" s="1">
        <v>20</v>
      </c>
    </row>
    <row r="10" spans="2:11" x14ac:dyDescent="0.35">
      <c r="B10" s="12">
        <v>0.5</v>
      </c>
      <c r="C10" s="5">
        <v>20.78</v>
      </c>
      <c r="D10" s="1"/>
      <c r="E10" s="1"/>
      <c r="F10" s="1">
        <f t="shared" si="0"/>
        <v>20.277999999999999</v>
      </c>
      <c r="G10" s="1">
        <f t="shared" si="1"/>
        <v>19.900566562159629</v>
      </c>
      <c r="H10" s="1">
        <f t="shared" si="2"/>
        <v>20.655433437840369</v>
      </c>
      <c r="I10" s="1">
        <v>18</v>
      </c>
      <c r="J10" s="1">
        <v>22</v>
      </c>
      <c r="K10" s="1">
        <v>20</v>
      </c>
    </row>
    <row r="11" spans="2:11" x14ac:dyDescent="0.35">
      <c r="B11" s="12">
        <v>0.58333333333333337</v>
      </c>
      <c r="C11" s="5">
        <v>20.67</v>
      </c>
      <c r="D11" s="1"/>
      <c r="E11" s="1"/>
      <c r="F11" s="1">
        <f t="shared" si="0"/>
        <v>20.277999999999999</v>
      </c>
      <c r="G11" s="1">
        <f t="shared" si="1"/>
        <v>19.900566562159629</v>
      </c>
      <c r="H11" s="1">
        <f t="shared" si="2"/>
        <v>20.655433437840369</v>
      </c>
      <c r="I11" s="1">
        <v>18</v>
      </c>
      <c r="J11" s="1">
        <v>22</v>
      </c>
      <c r="K11" s="1">
        <v>20</v>
      </c>
    </row>
    <row r="12" spans="2:11" x14ac:dyDescent="0.35">
      <c r="B12" s="12">
        <v>0.66666666666666663</v>
      </c>
      <c r="C12" s="5">
        <v>20.170000000000002</v>
      </c>
      <c r="D12" s="1"/>
      <c r="E12" s="1"/>
      <c r="F12" s="1">
        <f t="shared" si="0"/>
        <v>20.277999999999999</v>
      </c>
      <c r="G12" s="1">
        <f t="shared" si="1"/>
        <v>19.900566562159629</v>
      </c>
      <c r="H12" s="1">
        <f t="shared" si="2"/>
        <v>20.655433437840369</v>
      </c>
      <c r="I12" s="1">
        <v>18</v>
      </c>
      <c r="J12" s="1">
        <v>22</v>
      </c>
      <c r="K12" s="1">
        <v>20</v>
      </c>
    </row>
    <row r="13" spans="2:11" x14ac:dyDescent="0.35">
      <c r="B13" s="12">
        <v>0.75</v>
      </c>
      <c r="C13" s="5">
        <v>20.04</v>
      </c>
      <c r="D13" s="1"/>
      <c r="E13" s="1"/>
      <c r="F13" s="1">
        <f t="shared" si="0"/>
        <v>20.277999999999999</v>
      </c>
      <c r="G13" s="1">
        <f t="shared" si="1"/>
        <v>19.900566562159629</v>
      </c>
      <c r="H13" s="1">
        <f t="shared" si="2"/>
        <v>20.655433437840369</v>
      </c>
      <c r="I13" s="1">
        <v>18</v>
      </c>
      <c r="J13" s="1">
        <v>22</v>
      </c>
      <c r="K13" s="1">
        <v>20</v>
      </c>
    </row>
    <row r="14" spans="2:11" x14ac:dyDescent="0.35">
      <c r="B14" s="12">
        <v>0.83333333333333337</v>
      </c>
      <c r="C14" s="5">
        <v>19.559999999999999</v>
      </c>
      <c r="D14" s="1"/>
      <c r="E14" s="1"/>
      <c r="F14" s="1">
        <f t="shared" si="0"/>
        <v>20.277999999999999</v>
      </c>
      <c r="G14" s="1">
        <f t="shared" si="1"/>
        <v>19.900566562159629</v>
      </c>
      <c r="H14" s="1">
        <f t="shared" si="2"/>
        <v>20.655433437840369</v>
      </c>
      <c r="I14" s="1">
        <v>18</v>
      </c>
      <c r="J14" s="1">
        <v>22</v>
      </c>
      <c r="K14" s="1">
        <v>20</v>
      </c>
    </row>
    <row r="15" spans="2:11" ht="7.5" customHeight="1" x14ac:dyDescent="0.35">
      <c r="B15" s="4"/>
      <c r="C15" s="5"/>
      <c r="D15" s="1"/>
      <c r="E15" s="1"/>
      <c r="F15" s="1"/>
    </row>
    <row r="16" spans="2:11" x14ac:dyDescent="0.35">
      <c r="B16" s="3" t="s">
        <v>0</v>
      </c>
      <c r="C16" s="5">
        <f>AVERAGE(C5:C14)</f>
        <v>20.277999999999999</v>
      </c>
      <c r="D16" s="5" t="s">
        <v>6</v>
      </c>
      <c r="E16" s="10"/>
      <c r="F16" s="1"/>
    </row>
    <row r="17" spans="2:5" x14ac:dyDescent="0.35">
      <c r="B17" s="3" t="s">
        <v>4</v>
      </c>
      <c r="C17" s="5">
        <f>C16-C21</f>
        <v>0.27799999999999869</v>
      </c>
      <c r="D17" s="3" t="s">
        <v>6</v>
      </c>
      <c r="E17" s="11"/>
    </row>
    <row r="18" spans="2:5" x14ac:dyDescent="0.35">
      <c r="B18" s="3" t="s">
        <v>7</v>
      </c>
      <c r="C18" s="8">
        <f>C22/C17</f>
        <v>7.1942446043165802</v>
      </c>
      <c r="D18" s="9" t="s">
        <v>9</v>
      </c>
      <c r="E18" t="s">
        <v>17</v>
      </c>
    </row>
    <row r="19" spans="2:5" x14ac:dyDescent="0.35">
      <c r="B19" s="3" t="s">
        <v>1</v>
      </c>
      <c r="C19" s="5">
        <f>_xlfn.STDEV.P(C5:C14)</f>
        <v>0.37743343784037009</v>
      </c>
      <c r="D19" s="5" t="s">
        <v>6</v>
      </c>
      <c r="E19" s="1"/>
    </row>
    <row r="20" spans="2:5" x14ac:dyDescent="0.35">
      <c r="B20" s="3" t="s">
        <v>8</v>
      </c>
      <c r="C20" s="8">
        <f>C22/C19</f>
        <v>5.2989475745545116</v>
      </c>
      <c r="D20" s="9" t="s">
        <v>9</v>
      </c>
      <c r="E20" t="s">
        <v>17</v>
      </c>
    </row>
    <row r="21" spans="2:5" x14ac:dyDescent="0.35">
      <c r="B21" s="3" t="s">
        <v>3</v>
      </c>
      <c r="C21" s="6">
        <v>20</v>
      </c>
      <c r="D21" s="5" t="s">
        <v>6</v>
      </c>
      <c r="E21" s="10"/>
    </row>
    <row r="22" spans="2:5" x14ac:dyDescent="0.35">
      <c r="B22" s="7" t="s">
        <v>5</v>
      </c>
      <c r="C22" s="6">
        <v>2</v>
      </c>
      <c r="D22" s="5" t="s">
        <v>6</v>
      </c>
      <c r="E22" s="10"/>
    </row>
  </sheetData>
  <mergeCells count="1">
    <mergeCell ref="B3:C3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9"/>
  <sheetViews>
    <sheetView topLeftCell="A5" zoomScale="130" zoomScaleNormal="130" workbookViewId="0">
      <selection activeCell="N11" sqref="N11"/>
    </sheetView>
  </sheetViews>
  <sheetFormatPr baseColWidth="10" defaultRowHeight="14.5" x14ac:dyDescent="0.35"/>
  <cols>
    <col min="2" max="2" width="21.26953125" customWidth="1"/>
    <col min="4" max="4" width="7.453125" customWidth="1"/>
    <col min="5" max="5" width="12" customWidth="1"/>
    <col min="6" max="6" width="12.54296875" customWidth="1"/>
  </cols>
  <sheetData>
    <row r="3" spans="2:11" x14ac:dyDescent="0.35">
      <c r="B3" s="35" t="s">
        <v>18</v>
      </c>
      <c r="C3" s="36"/>
    </row>
    <row r="4" spans="2:11" x14ac:dyDescent="0.35">
      <c r="B4" s="4" t="s">
        <v>19</v>
      </c>
      <c r="C4" s="4" t="s">
        <v>2</v>
      </c>
      <c r="F4" s="2"/>
      <c r="I4" t="s">
        <v>14</v>
      </c>
      <c r="J4" t="s">
        <v>15</v>
      </c>
      <c r="K4" t="s">
        <v>3</v>
      </c>
    </row>
    <row r="5" spans="2:11" x14ac:dyDescent="0.35">
      <c r="B5" s="5">
        <v>18.2</v>
      </c>
      <c r="C5" s="5">
        <v>18.18</v>
      </c>
      <c r="D5" s="1"/>
      <c r="E5" s="1"/>
      <c r="F5" s="1"/>
      <c r="G5" s="1"/>
      <c r="H5" s="1"/>
      <c r="I5" s="1">
        <v>18</v>
      </c>
      <c r="J5" s="1">
        <v>22</v>
      </c>
      <c r="K5" s="1">
        <v>20</v>
      </c>
    </row>
    <row r="6" spans="2:11" x14ac:dyDescent="0.35">
      <c r="B6" s="5">
        <v>18.600000000000001</v>
      </c>
      <c r="C6" s="5">
        <v>18.57</v>
      </c>
      <c r="D6" s="1"/>
      <c r="E6" s="1"/>
      <c r="F6" s="1"/>
      <c r="G6" s="1"/>
      <c r="H6" s="1"/>
      <c r="I6" s="1">
        <v>18</v>
      </c>
      <c r="J6" s="1">
        <v>22</v>
      </c>
      <c r="K6" s="1">
        <v>20</v>
      </c>
    </row>
    <row r="7" spans="2:11" x14ac:dyDescent="0.35">
      <c r="B7" s="5">
        <v>19</v>
      </c>
      <c r="C7" s="5">
        <v>19.100000000000001</v>
      </c>
      <c r="D7" s="1"/>
      <c r="E7" s="1"/>
      <c r="F7" s="1"/>
      <c r="G7" s="1"/>
      <c r="H7" s="1"/>
      <c r="I7" s="1">
        <v>18</v>
      </c>
      <c r="J7" s="1">
        <v>22</v>
      </c>
      <c r="K7" s="1">
        <v>20</v>
      </c>
    </row>
    <row r="8" spans="2:11" x14ac:dyDescent="0.35">
      <c r="B8" s="5">
        <v>19.399999999999999</v>
      </c>
      <c r="C8" s="5">
        <v>19.399999999999999</v>
      </c>
      <c r="D8" s="1"/>
      <c r="E8" s="1"/>
      <c r="F8" s="1"/>
      <c r="G8" s="1"/>
      <c r="H8" s="1"/>
      <c r="I8" s="1">
        <v>18</v>
      </c>
      <c r="J8" s="1">
        <v>22</v>
      </c>
      <c r="K8" s="1">
        <v>20</v>
      </c>
    </row>
    <row r="9" spans="2:11" x14ac:dyDescent="0.35">
      <c r="B9" s="5">
        <v>19.8</v>
      </c>
      <c r="C9" s="5">
        <v>19.77</v>
      </c>
      <c r="D9" s="1"/>
      <c r="E9" s="1"/>
      <c r="F9" s="1"/>
      <c r="G9" s="1"/>
      <c r="H9" s="1"/>
      <c r="I9" s="1">
        <v>18</v>
      </c>
      <c r="J9" s="1">
        <v>22</v>
      </c>
      <c r="K9" s="1">
        <v>20</v>
      </c>
    </row>
    <row r="10" spans="2:11" x14ac:dyDescent="0.35">
      <c r="B10" s="5">
        <v>20.2</v>
      </c>
      <c r="C10" s="5">
        <v>20.21</v>
      </c>
      <c r="D10" s="1"/>
      <c r="E10" s="1"/>
      <c r="F10" s="1"/>
      <c r="G10" s="1"/>
      <c r="H10" s="1"/>
      <c r="I10" s="1">
        <v>18</v>
      </c>
      <c r="J10" s="1">
        <v>22</v>
      </c>
      <c r="K10" s="1">
        <v>20</v>
      </c>
    </row>
    <row r="11" spans="2:11" x14ac:dyDescent="0.35">
      <c r="B11" s="5">
        <v>20.6</v>
      </c>
      <c r="C11" s="5">
        <v>20.64</v>
      </c>
      <c r="D11" s="1"/>
      <c r="E11" s="1"/>
      <c r="F11" s="1"/>
      <c r="G11" s="1"/>
      <c r="H11" s="1"/>
      <c r="I11" s="1">
        <v>18</v>
      </c>
      <c r="J11" s="1">
        <v>22</v>
      </c>
      <c r="K11" s="1">
        <v>20</v>
      </c>
    </row>
    <row r="12" spans="2:11" x14ac:dyDescent="0.35">
      <c r="B12" s="5">
        <v>21</v>
      </c>
      <c r="C12" s="5">
        <v>21.09</v>
      </c>
      <c r="D12" s="1"/>
      <c r="E12" s="1"/>
      <c r="F12" s="1"/>
      <c r="G12" s="1"/>
      <c r="H12" s="1"/>
      <c r="I12" s="1">
        <v>18</v>
      </c>
      <c r="J12" s="1">
        <v>22</v>
      </c>
      <c r="K12" s="1">
        <v>20</v>
      </c>
    </row>
    <row r="13" spans="2:11" x14ac:dyDescent="0.35">
      <c r="B13" s="5">
        <v>21.4</v>
      </c>
      <c r="C13" s="5">
        <v>21.38</v>
      </c>
      <c r="D13" s="1"/>
      <c r="E13" s="1"/>
      <c r="F13" s="1"/>
      <c r="G13" s="1"/>
      <c r="H13" s="1"/>
      <c r="I13" s="1">
        <v>18</v>
      </c>
      <c r="J13" s="1">
        <v>22</v>
      </c>
      <c r="K13" s="1">
        <v>20</v>
      </c>
    </row>
    <row r="14" spans="2:11" x14ac:dyDescent="0.35">
      <c r="B14" s="5">
        <v>21.8</v>
      </c>
      <c r="C14" s="5">
        <v>21.76</v>
      </c>
      <c r="D14" s="1"/>
      <c r="E14" s="1"/>
      <c r="F14" s="1"/>
      <c r="G14" s="1"/>
      <c r="H14" s="1"/>
      <c r="I14" s="1">
        <v>18</v>
      </c>
      <c r="J14" s="1">
        <v>22</v>
      </c>
      <c r="K14" s="1">
        <v>20</v>
      </c>
    </row>
    <row r="15" spans="2:11" ht="7.5" customHeight="1" x14ac:dyDescent="0.35">
      <c r="B15" s="13"/>
      <c r="C15" s="14"/>
      <c r="D15" s="1"/>
      <c r="E15" s="1"/>
      <c r="F15" s="1"/>
    </row>
    <row r="16" spans="2:11" x14ac:dyDescent="0.35">
      <c r="B16" s="11"/>
      <c r="C16" s="10"/>
      <c r="D16" s="10"/>
      <c r="E16" s="10"/>
      <c r="F16" s="1"/>
    </row>
    <row r="17" spans="2:5" x14ac:dyDescent="0.35">
      <c r="B17" s="11"/>
      <c r="C17" s="10"/>
      <c r="D17" s="11"/>
      <c r="E17" s="11"/>
    </row>
    <row r="18" spans="2:5" x14ac:dyDescent="0.35">
      <c r="B18" s="11"/>
      <c r="C18" s="15"/>
      <c r="D18" s="10"/>
      <c r="E18" s="10"/>
    </row>
    <row r="19" spans="2:5" x14ac:dyDescent="0.35">
      <c r="B19" s="16"/>
      <c r="C19" s="15"/>
      <c r="D19" s="10"/>
      <c r="E19" s="10"/>
    </row>
  </sheetData>
  <mergeCells count="1">
    <mergeCell ref="B3:C3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22"/>
  <sheetViews>
    <sheetView tabSelected="1" topLeftCell="A3" zoomScale="130" zoomScaleNormal="130" workbookViewId="0">
      <selection activeCell="A3" sqref="A3"/>
    </sheetView>
  </sheetViews>
  <sheetFormatPr baseColWidth="10" defaultRowHeight="14.5" x14ac:dyDescent="0.35"/>
  <cols>
    <col min="1" max="1" width="4.7265625" customWidth="1"/>
    <col min="18" max="18" width="14.26953125" customWidth="1"/>
    <col min="23" max="23" width="15" customWidth="1"/>
  </cols>
  <sheetData>
    <row r="2" spans="2:28" ht="15" thickBot="1" x14ac:dyDescent="0.4">
      <c r="B2" s="33" t="s">
        <v>56</v>
      </c>
      <c r="Y2" s="34" t="s">
        <v>54</v>
      </c>
    </row>
    <row r="3" spans="2:28" ht="15" thickBot="1" x14ac:dyDescent="0.4">
      <c r="B3" s="33" t="s">
        <v>50</v>
      </c>
      <c r="N3" s="24" t="s">
        <v>36</v>
      </c>
      <c r="O3" s="25"/>
      <c r="P3" s="26">
        <f>AVERAGE(N8:P17)</f>
        <v>0.14529689793260553</v>
      </c>
      <c r="Q3" s="27" t="s">
        <v>57</v>
      </c>
      <c r="S3" s="24" t="s">
        <v>39</v>
      </c>
      <c r="T3" s="25"/>
      <c r="U3" s="26">
        <f>AVERAGE(V8:V17)</f>
        <v>0.19389504853235623</v>
      </c>
      <c r="V3" s="27" t="s">
        <v>57</v>
      </c>
      <c r="X3" s="24" t="s">
        <v>41</v>
      </c>
      <c r="Y3" s="25"/>
      <c r="Z3" s="25"/>
      <c r="AA3" s="26">
        <f>SQRT(P3^2+U3^2)</f>
        <v>0.24229419802009861</v>
      </c>
      <c r="AB3" s="27" t="s">
        <v>57</v>
      </c>
    </row>
    <row r="4" spans="2:28" x14ac:dyDescent="0.35">
      <c r="N4" t="s">
        <v>37</v>
      </c>
      <c r="P4" s="31" t="s">
        <v>52</v>
      </c>
      <c r="S4" t="s">
        <v>40</v>
      </c>
      <c r="U4" s="31" t="s">
        <v>52</v>
      </c>
      <c r="AA4" t="s">
        <v>53</v>
      </c>
    </row>
    <row r="5" spans="2:28" x14ac:dyDescent="0.35">
      <c r="B5" s="17"/>
      <c r="C5" s="37" t="s">
        <v>24</v>
      </c>
      <c r="D5" s="37"/>
      <c r="E5" s="37"/>
      <c r="F5" s="37" t="s">
        <v>28</v>
      </c>
      <c r="G5" s="37"/>
      <c r="H5" s="37"/>
      <c r="I5" s="37" t="s">
        <v>49</v>
      </c>
      <c r="J5" s="37"/>
      <c r="K5" s="37"/>
      <c r="N5" t="s">
        <v>38</v>
      </c>
      <c r="S5" t="s">
        <v>38</v>
      </c>
    </row>
    <row r="6" spans="2:28" x14ac:dyDescent="0.35">
      <c r="B6" s="17"/>
      <c r="C6" s="23" t="s">
        <v>25</v>
      </c>
      <c r="D6" s="23" t="s">
        <v>26</v>
      </c>
      <c r="E6" s="23" t="s">
        <v>27</v>
      </c>
      <c r="F6" s="23" t="s">
        <v>25</v>
      </c>
      <c r="G6" s="23" t="s">
        <v>26</v>
      </c>
      <c r="H6" s="23" t="s">
        <v>27</v>
      </c>
      <c r="I6" s="23" t="s">
        <v>25</v>
      </c>
      <c r="J6" s="23" t="s">
        <v>26</v>
      </c>
      <c r="K6" s="23" t="s">
        <v>27</v>
      </c>
      <c r="N6" s="32" t="s">
        <v>24</v>
      </c>
      <c r="O6" s="32" t="s">
        <v>28</v>
      </c>
      <c r="P6" s="32" t="s">
        <v>49</v>
      </c>
      <c r="S6" s="32" t="s">
        <v>24</v>
      </c>
      <c r="T6" s="32" t="s">
        <v>28</v>
      </c>
      <c r="U6" s="32" t="s">
        <v>49</v>
      </c>
      <c r="V6" s="32" t="s">
        <v>1</v>
      </c>
    </row>
    <row r="7" spans="2:28" ht="6" customHeight="1" x14ac:dyDescent="0.35"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2:28" x14ac:dyDescent="0.35">
      <c r="B8" s="17" t="s">
        <v>21</v>
      </c>
      <c r="C8" s="21">
        <v>0.28999999999999998</v>
      </c>
      <c r="D8" s="21">
        <v>0.41</v>
      </c>
      <c r="E8" s="21">
        <v>0.64</v>
      </c>
      <c r="F8" s="21">
        <v>0.08</v>
      </c>
      <c r="G8" s="21">
        <v>0.25</v>
      </c>
      <c r="H8" s="21">
        <v>7.0000000000000007E-2</v>
      </c>
      <c r="I8" s="21">
        <v>0.04</v>
      </c>
      <c r="J8" s="21">
        <v>-0.11</v>
      </c>
      <c r="K8" s="22">
        <v>-0.15</v>
      </c>
      <c r="L8" s="18"/>
      <c r="N8" s="5">
        <f>_xlfn.STDEV.P(C8:E8)</f>
        <v>0.14522013940527984</v>
      </c>
      <c r="O8" s="5">
        <f>_xlfn.STDEV.P(F8:H8)</f>
        <v>8.2596744622425763E-2</v>
      </c>
      <c r="P8" s="5">
        <f>_xlfn.STDEV.P(I8:K8)</f>
        <v>8.1785627642568637E-2</v>
      </c>
      <c r="S8" s="5">
        <f>AVERAGE(C8:E8)</f>
        <v>0.4466666666666666</v>
      </c>
      <c r="T8" s="5">
        <f>AVERAGE(F8:H8)</f>
        <v>0.13333333333333333</v>
      </c>
      <c r="U8" s="5">
        <f>AVERAGE(I8:K8)</f>
        <v>-7.3333333333333334E-2</v>
      </c>
      <c r="V8" s="5">
        <f>_xlfn.STDEV.P(S8:U8)</f>
        <v>0.21377269571228866</v>
      </c>
    </row>
    <row r="9" spans="2:28" ht="15" thickBot="1" x14ac:dyDescent="0.4">
      <c r="B9" s="17" t="s">
        <v>22</v>
      </c>
      <c r="C9" s="21">
        <v>-0.56000000000000005</v>
      </c>
      <c r="D9" s="21">
        <v>-0.68</v>
      </c>
      <c r="E9" s="21">
        <v>-0.57999999999999996</v>
      </c>
      <c r="F9" s="21">
        <v>-0.47</v>
      </c>
      <c r="G9" s="21">
        <v>-1.22</v>
      </c>
      <c r="H9" s="21">
        <v>-0.68</v>
      </c>
      <c r="I9" s="21">
        <v>-1.38</v>
      </c>
      <c r="J9" s="21">
        <v>-1.1299999999999999</v>
      </c>
      <c r="K9" s="22">
        <v>-0.96</v>
      </c>
      <c r="L9" s="18"/>
      <c r="N9" s="5">
        <f t="shared" ref="N9:N17" si="0">_xlfn.STDEV.P(C9:E9)</f>
        <v>5.2493385826745419E-2</v>
      </c>
      <c r="O9" s="5">
        <f t="shared" ref="O9:O17" si="1">_xlfn.STDEV.P(F9:H9)</f>
        <v>0.31591137997862628</v>
      </c>
      <c r="P9" s="5">
        <f t="shared" ref="P9:P17" si="2">_xlfn.STDEV.P(I9:K9)</f>
        <v>0.17249798710580797</v>
      </c>
      <c r="S9" s="5">
        <f t="shared" ref="S9:S17" si="3">AVERAGE(C9:E9)</f>
        <v>-0.6066666666666668</v>
      </c>
      <c r="T9" s="5">
        <f t="shared" ref="T9:T16" si="4">AVERAGE(F9:H9)</f>
        <v>-0.79</v>
      </c>
      <c r="U9" s="5">
        <f t="shared" ref="U9:U17" si="5">AVERAGE(I9:K9)</f>
        <v>-1.1566666666666665</v>
      </c>
      <c r="V9" s="5">
        <f t="shared" ref="V9:V17" si="6">_xlfn.STDEV.P(S9:U9)</f>
        <v>0.22865684030285172</v>
      </c>
    </row>
    <row r="10" spans="2:28" ht="15" thickBot="1" x14ac:dyDescent="0.4">
      <c r="B10" s="17" t="s">
        <v>23</v>
      </c>
      <c r="C10" s="21">
        <v>1.34</v>
      </c>
      <c r="D10" s="21">
        <v>1.17</v>
      </c>
      <c r="E10" s="21">
        <v>1.27</v>
      </c>
      <c r="F10" s="21">
        <v>1.19</v>
      </c>
      <c r="G10" s="21">
        <v>0.94</v>
      </c>
      <c r="H10" s="21">
        <v>1.34</v>
      </c>
      <c r="I10" s="21">
        <v>0.88</v>
      </c>
      <c r="J10" s="21">
        <v>1.0900000000000001</v>
      </c>
      <c r="K10" s="22">
        <v>0.67</v>
      </c>
      <c r="L10" s="18"/>
      <c r="N10" s="5">
        <f t="shared" si="0"/>
        <v>6.9761498454854562E-2</v>
      </c>
      <c r="O10" s="5">
        <f t="shared" si="1"/>
        <v>0.16499158227686142</v>
      </c>
      <c r="P10" s="5">
        <f t="shared" si="2"/>
        <v>0.17146428199482266</v>
      </c>
      <c r="S10" s="5">
        <f t="shared" si="3"/>
        <v>1.26</v>
      </c>
      <c r="T10" s="5">
        <f t="shared" si="4"/>
        <v>1.1566666666666665</v>
      </c>
      <c r="U10" s="5">
        <f t="shared" si="5"/>
        <v>0.88</v>
      </c>
      <c r="V10" s="5">
        <f t="shared" si="6"/>
        <v>0.16042382138926889</v>
      </c>
      <c r="X10" s="24" t="s">
        <v>42</v>
      </c>
      <c r="Y10" s="25"/>
      <c r="Z10" s="25"/>
      <c r="AA10" s="26">
        <f>_xlfn.STDEV.P(C8:K17)</f>
        <v>1.025492359916403</v>
      </c>
      <c r="AB10" s="27" t="s">
        <v>57</v>
      </c>
    </row>
    <row r="11" spans="2:28" x14ac:dyDescent="0.35">
      <c r="B11" s="17" t="s">
        <v>29</v>
      </c>
      <c r="C11" s="21">
        <v>0.47</v>
      </c>
      <c r="D11" s="21">
        <v>0.5</v>
      </c>
      <c r="E11" s="21">
        <v>0.64</v>
      </c>
      <c r="F11" s="21">
        <v>0.01</v>
      </c>
      <c r="G11" s="21">
        <v>1.03</v>
      </c>
      <c r="H11" s="21">
        <v>0.2</v>
      </c>
      <c r="I11" s="21">
        <v>0.14000000000000001</v>
      </c>
      <c r="J11" s="21">
        <v>0.2</v>
      </c>
      <c r="K11" s="22">
        <v>0.11</v>
      </c>
      <c r="L11" s="18"/>
      <c r="N11" s="5">
        <f t="shared" si="0"/>
        <v>7.4087035902976814E-2</v>
      </c>
      <c r="O11" s="5">
        <f t="shared" si="1"/>
        <v>0.44289451967207216</v>
      </c>
      <c r="P11" s="5">
        <f t="shared" si="2"/>
        <v>3.7416573867739451E-2</v>
      </c>
      <c r="S11" s="5">
        <f t="shared" si="3"/>
        <v>0.53666666666666663</v>
      </c>
      <c r="T11" s="5">
        <f t="shared" si="4"/>
        <v>0.41333333333333333</v>
      </c>
      <c r="U11" s="5">
        <f t="shared" si="5"/>
        <v>0.15</v>
      </c>
      <c r="V11" s="5">
        <f t="shared" si="6"/>
        <v>0.16126812272550148</v>
      </c>
      <c r="AA11" t="s">
        <v>53</v>
      </c>
    </row>
    <row r="12" spans="2:28" ht="15" thickBot="1" x14ac:dyDescent="0.4">
      <c r="B12" s="17" t="s">
        <v>30</v>
      </c>
      <c r="C12" s="21">
        <v>-0.8</v>
      </c>
      <c r="D12" s="21">
        <v>-0.92</v>
      </c>
      <c r="E12" s="21">
        <v>-0.84</v>
      </c>
      <c r="F12" s="21">
        <v>-0.56000000000000005</v>
      </c>
      <c r="G12" s="21">
        <v>-1.2</v>
      </c>
      <c r="H12" s="21">
        <v>-1.28</v>
      </c>
      <c r="I12" s="21">
        <v>-1.46</v>
      </c>
      <c r="J12" s="21">
        <v>-1.07</v>
      </c>
      <c r="K12" s="22">
        <v>-1.45</v>
      </c>
      <c r="L12" s="18"/>
      <c r="N12" s="5">
        <f t="shared" si="0"/>
        <v>4.9888765156985891E-2</v>
      </c>
      <c r="O12" s="5">
        <f t="shared" si="1"/>
        <v>0.32221455929585557</v>
      </c>
      <c r="P12" s="5">
        <f t="shared" si="2"/>
        <v>0.18153665072253353</v>
      </c>
      <c r="S12" s="5">
        <f t="shared" si="3"/>
        <v>-0.85333333333333339</v>
      </c>
      <c r="T12" s="5">
        <f t="shared" si="4"/>
        <v>-1.0133333333333334</v>
      </c>
      <c r="U12" s="5">
        <f t="shared" si="5"/>
        <v>-1.3266666666666669</v>
      </c>
      <c r="V12" s="5">
        <f t="shared" si="6"/>
        <v>0.19658818270752509</v>
      </c>
    </row>
    <row r="13" spans="2:28" ht="15" thickBot="1" x14ac:dyDescent="0.4">
      <c r="B13" s="17" t="s">
        <v>31</v>
      </c>
      <c r="C13" s="21">
        <v>0.02</v>
      </c>
      <c r="D13" s="21">
        <v>-0.11</v>
      </c>
      <c r="E13" s="21">
        <v>-0.21</v>
      </c>
      <c r="F13" s="21">
        <v>-0.2</v>
      </c>
      <c r="G13" s="21">
        <v>0.22</v>
      </c>
      <c r="H13" s="21">
        <v>0.06</v>
      </c>
      <c r="I13" s="21">
        <v>-0.28999999999999998</v>
      </c>
      <c r="J13" s="21">
        <v>-0.67</v>
      </c>
      <c r="K13" s="22">
        <v>-0.49</v>
      </c>
      <c r="L13" s="18"/>
      <c r="N13" s="5">
        <f t="shared" si="0"/>
        <v>9.4162979278836892E-2</v>
      </c>
      <c r="O13" s="5">
        <f t="shared" si="1"/>
        <v>0.17307673314329558</v>
      </c>
      <c r="P13" s="5">
        <f t="shared" si="2"/>
        <v>0.15520595635763756</v>
      </c>
      <c r="S13" s="5">
        <f t="shared" si="3"/>
        <v>-9.9999999999999992E-2</v>
      </c>
      <c r="T13" s="5">
        <f t="shared" si="4"/>
        <v>2.6666666666666661E-2</v>
      </c>
      <c r="U13" s="5">
        <f t="shared" si="5"/>
        <v>-0.48333333333333334</v>
      </c>
      <c r="V13" s="5">
        <f t="shared" si="6"/>
        <v>0.21681761123859353</v>
      </c>
      <c r="X13" s="24"/>
      <c r="Y13" s="25"/>
      <c r="Z13" s="28" t="s">
        <v>44</v>
      </c>
      <c r="AA13" s="29">
        <f>100*AA3/AA10</f>
        <v>23.627109034712863</v>
      </c>
      <c r="AB13" s="27" t="s">
        <v>43</v>
      </c>
    </row>
    <row r="14" spans="2:28" x14ac:dyDescent="0.35">
      <c r="B14" s="17" t="s">
        <v>32</v>
      </c>
      <c r="C14" s="21">
        <v>0.59</v>
      </c>
      <c r="D14" s="21">
        <v>0.75</v>
      </c>
      <c r="E14" s="21">
        <v>0.66</v>
      </c>
      <c r="F14" s="21">
        <v>0.47</v>
      </c>
      <c r="G14" s="21">
        <v>0.55000000000000004</v>
      </c>
      <c r="H14" s="21">
        <v>0.83</v>
      </c>
      <c r="I14" s="21">
        <v>0.02</v>
      </c>
      <c r="J14" s="21">
        <v>0.01</v>
      </c>
      <c r="K14" s="22">
        <v>0.21</v>
      </c>
      <c r="L14" s="18"/>
      <c r="N14" s="5">
        <f t="shared" si="0"/>
        <v>6.5489609014628344E-2</v>
      </c>
      <c r="O14" s="5">
        <f t="shared" si="1"/>
        <v>0.15434449203720282</v>
      </c>
      <c r="P14" s="5">
        <f t="shared" si="2"/>
        <v>9.2014491612281729E-2</v>
      </c>
      <c r="S14" s="5">
        <f t="shared" si="3"/>
        <v>0.66666666666666663</v>
      </c>
      <c r="T14" s="5">
        <f t="shared" si="4"/>
        <v>0.6166666666666667</v>
      </c>
      <c r="U14" s="5">
        <f t="shared" si="5"/>
        <v>0.08</v>
      </c>
      <c r="V14" s="5">
        <f t="shared" si="6"/>
        <v>0.26555788004561454</v>
      </c>
      <c r="X14" t="s">
        <v>55</v>
      </c>
    </row>
    <row r="15" spans="2:28" x14ac:dyDescent="0.35">
      <c r="B15" s="17" t="s">
        <v>33</v>
      </c>
      <c r="C15" s="21">
        <v>-0.31</v>
      </c>
      <c r="D15" s="21">
        <v>-0.2</v>
      </c>
      <c r="E15" s="21">
        <v>-0.17</v>
      </c>
      <c r="F15" s="21">
        <v>-0.63</v>
      </c>
      <c r="G15" s="21">
        <v>0.08</v>
      </c>
      <c r="H15" s="21">
        <v>-0.34</v>
      </c>
      <c r="I15" s="21">
        <v>-0.46</v>
      </c>
      <c r="J15" s="21">
        <v>-0.56000000000000005</v>
      </c>
      <c r="K15" s="22">
        <v>-0.49</v>
      </c>
      <c r="L15" s="18"/>
      <c r="N15" s="5">
        <f t="shared" si="0"/>
        <v>6.0184900284225878E-2</v>
      </c>
      <c r="O15" s="5">
        <f t="shared" si="1"/>
        <v>0.29147136318265565</v>
      </c>
      <c r="P15" s="5">
        <f t="shared" si="2"/>
        <v>4.1899350299921798E-2</v>
      </c>
      <c r="S15" s="5">
        <f t="shared" si="3"/>
        <v>-0.22666666666666668</v>
      </c>
      <c r="T15" s="5">
        <f t="shared" si="4"/>
        <v>-0.29666666666666669</v>
      </c>
      <c r="U15" s="5">
        <f t="shared" si="5"/>
        <v>-0.5033333333333333</v>
      </c>
      <c r="V15" s="5">
        <f t="shared" si="6"/>
        <v>0.11745238068423737</v>
      </c>
      <c r="X15" t="s">
        <v>48</v>
      </c>
    </row>
    <row r="16" spans="2:28" x14ac:dyDescent="0.35">
      <c r="B16" s="17" t="s">
        <v>34</v>
      </c>
      <c r="C16" s="21">
        <v>2.2599999999999998</v>
      </c>
      <c r="D16" s="21">
        <v>1.99</v>
      </c>
      <c r="E16" s="21">
        <v>2.0099999999999998</v>
      </c>
      <c r="F16" s="21">
        <v>1.8</v>
      </c>
      <c r="G16" s="21">
        <v>2.12</v>
      </c>
      <c r="H16" s="21">
        <v>2.19</v>
      </c>
      <c r="I16" s="21">
        <v>1.77</v>
      </c>
      <c r="J16" s="21">
        <v>1.45</v>
      </c>
      <c r="K16" s="22">
        <v>1.87</v>
      </c>
      <c r="L16" s="18"/>
      <c r="N16" s="5">
        <f t="shared" si="0"/>
        <v>0.12283683848458847</v>
      </c>
      <c r="O16" s="5">
        <f t="shared" si="1"/>
        <v>0.16977108770995789</v>
      </c>
      <c r="P16" s="5">
        <f t="shared" si="2"/>
        <v>0.17913371790059265</v>
      </c>
      <c r="S16" s="5">
        <f t="shared" si="3"/>
        <v>2.0866666666666664</v>
      </c>
      <c r="T16" s="5">
        <f t="shared" si="4"/>
        <v>2.0366666666666666</v>
      </c>
      <c r="U16" s="5">
        <f t="shared" si="5"/>
        <v>1.6966666666666665</v>
      </c>
      <c r="V16" s="5">
        <f t="shared" si="6"/>
        <v>0.17326921891156033</v>
      </c>
    </row>
    <row r="17" spans="2:28" ht="15" thickBot="1" x14ac:dyDescent="0.4">
      <c r="B17" s="17" t="s">
        <v>35</v>
      </c>
      <c r="C17" s="21">
        <v>-1.36</v>
      </c>
      <c r="D17" s="21">
        <v>-1.25</v>
      </c>
      <c r="E17" s="21">
        <v>-1.31</v>
      </c>
      <c r="F17" s="21">
        <v>-1.68</v>
      </c>
      <c r="G17" s="21">
        <v>-1.62</v>
      </c>
      <c r="H17" s="21">
        <v>-1.5</v>
      </c>
      <c r="I17" s="21">
        <v>-1.49</v>
      </c>
      <c r="J17" s="21">
        <v>-1.77</v>
      </c>
      <c r="K17" s="22">
        <v>-2.16</v>
      </c>
      <c r="L17" s="18"/>
      <c r="N17" s="5">
        <f t="shared" si="0"/>
        <v>4.4969125210773515E-2</v>
      </c>
      <c r="O17" s="5">
        <f t="shared" si="1"/>
        <v>7.4833147735478819E-2</v>
      </c>
      <c r="P17" s="5">
        <f t="shared" si="2"/>
        <v>0.27475241379993121</v>
      </c>
      <c r="S17" s="5">
        <f t="shared" si="3"/>
        <v>-1.3066666666666669</v>
      </c>
      <c r="T17" s="5">
        <f>AVERAGE(F17:H17)</f>
        <v>-1.5999999999999999</v>
      </c>
      <c r="U17" s="5">
        <f t="shared" si="5"/>
        <v>-1.8066666666666666</v>
      </c>
      <c r="V17" s="5">
        <f t="shared" si="6"/>
        <v>0.20514373160612079</v>
      </c>
    </row>
    <row r="18" spans="2:28" ht="15" thickBot="1" x14ac:dyDescent="0.4">
      <c r="L18" s="18"/>
      <c r="N18" t="s">
        <v>51</v>
      </c>
      <c r="S18" t="s">
        <v>51</v>
      </c>
      <c r="X18" s="24"/>
      <c r="Y18" s="25"/>
      <c r="Z18" s="28" t="s">
        <v>45</v>
      </c>
      <c r="AA18" s="29">
        <f>100*AA3/AA22</f>
        <v>12.114709901004931</v>
      </c>
      <c r="AB18" s="27" t="s">
        <v>43</v>
      </c>
    </row>
    <row r="19" spans="2:28" x14ac:dyDescent="0.35">
      <c r="B19" s="20"/>
      <c r="C19" s="19"/>
      <c r="D19" s="19"/>
      <c r="E19" s="19"/>
      <c r="F19" s="19"/>
      <c r="G19" s="19"/>
      <c r="H19" s="19"/>
      <c r="I19" s="19"/>
      <c r="J19" s="19"/>
      <c r="K19" s="19"/>
      <c r="N19" s="1"/>
      <c r="S19" s="1"/>
      <c r="X19" t="s">
        <v>46</v>
      </c>
    </row>
    <row r="20" spans="2:28" x14ac:dyDescent="0.35">
      <c r="N20" s="18"/>
      <c r="X20" t="s">
        <v>47</v>
      </c>
    </row>
    <row r="21" spans="2:28" ht="15" thickBot="1" x14ac:dyDescent="0.4"/>
    <row r="22" spans="2:28" ht="15" thickBot="1" x14ac:dyDescent="0.4">
      <c r="X22" s="24" t="s">
        <v>5</v>
      </c>
      <c r="Y22" s="25"/>
      <c r="Z22" s="25"/>
      <c r="AA22" s="25">
        <v>2</v>
      </c>
      <c r="AB22" s="30" t="s">
        <v>57</v>
      </c>
    </row>
  </sheetData>
  <mergeCells count="3">
    <mergeCell ref="C5:E5"/>
    <mergeCell ref="F5:H5"/>
    <mergeCell ref="I5:K5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Wiederholgenauigkeit am Normal</vt:lpstr>
      <vt:lpstr>Zeitliche Stabilität am Normal</vt:lpstr>
      <vt:lpstr>Linearität an Normalen</vt:lpstr>
      <vt:lpstr>MSA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Weber</dc:creator>
  <cp:lastModifiedBy>Peter Weber</cp:lastModifiedBy>
  <dcterms:created xsi:type="dcterms:W3CDTF">2022-02-09T13:21:04Z</dcterms:created>
  <dcterms:modified xsi:type="dcterms:W3CDTF">2025-12-15T10:23:21Z</dcterms:modified>
</cp:coreProperties>
</file>