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 UAS DELL Lat 7340\10_lehre\14_startprojekt\2024\02 VL\"/>
    </mc:Choice>
  </mc:AlternateContent>
  <xr:revisionPtr revIDLastSave="0" documentId="8_{D10DB7C8-FC7E-403B-87EF-09F9B6E757D0}" xr6:coauthVersionLast="36" xr6:coauthVersionMax="36" xr10:uidLastSave="{00000000-0000-0000-0000-000000000000}"/>
  <bookViews>
    <workbookView xWindow="0" yWindow="0" windowWidth="19200" windowHeight="7030" xr2:uid="{B87F3249-80DD-4CAE-B16E-2E4224A2D5CC}"/>
  </bookViews>
  <sheets>
    <sheet name="W_m Vorlag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s="1"/>
  <c r="H16" i="1" s="1"/>
  <c r="E16" i="1"/>
  <c r="N8" i="1" s="1"/>
  <c r="D16" i="1"/>
  <c r="F15" i="1"/>
  <c r="G15" i="1" s="1"/>
  <c r="H15" i="1" s="1"/>
  <c r="K16" i="1" s="1"/>
  <c r="D15" i="1"/>
  <c r="E15" i="1" s="1"/>
  <c r="F14" i="1"/>
  <c r="G14" i="1" s="1"/>
  <c r="H14" i="1" s="1"/>
  <c r="K15" i="1" s="1"/>
  <c r="D14" i="1"/>
  <c r="E14" i="1" s="1"/>
  <c r="F13" i="1"/>
  <c r="G13" i="1" s="1"/>
  <c r="H13" i="1" s="1"/>
  <c r="K14" i="1" s="1"/>
  <c r="E13" i="1"/>
  <c r="D13" i="1"/>
  <c r="F12" i="1"/>
  <c r="G12" i="1" s="1"/>
  <c r="H12" i="1" s="1"/>
  <c r="K13" i="1" s="1"/>
  <c r="D12" i="1"/>
  <c r="E12" i="1" s="1"/>
  <c r="F11" i="1"/>
  <c r="G11" i="1" s="1"/>
  <c r="H11" i="1" s="1"/>
  <c r="K12" i="1" s="1"/>
  <c r="D11" i="1"/>
  <c r="E11" i="1" s="1"/>
  <c r="G10" i="1"/>
  <c r="H10" i="1" s="1"/>
  <c r="K11" i="1" s="1"/>
  <c r="F10" i="1"/>
  <c r="D10" i="1"/>
  <c r="E10" i="1" s="1"/>
  <c r="F9" i="1"/>
  <c r="G9" i="1" s="1"/>
  <c r="H9" i="1" s="1"/>
  <c r="K10" i="1" s="1"/>
  <c r="D9" i="1"/>
  <c r="E9" i="1" s="1"/>
  <c r="U8" i="1"/>
  <c r="U10" i="1" s="1"/>
  <c r="T8" i="1"/>
  <c r="F8" i="1"/>
  <c r="G8" i="1" s="1"/>
  <c r="H8" i="1" s="1"/>
  <c r="K9" i="1" s="1"/>
  <c r="D8" i="1"/>
  <c r="E8" i="1" s="1"/>
  <c r="H5" i="1"/>
  <c r="E5" i="1"/>
  <c r="J15" i="1" l="1"/>
  <c r="M14" i="1"/>
  <c r="M10" i="1"/>
  <c r="J11" i="1"/>
  <c r="J12" i="1"/>
  <c r="M11" i="1"/>
  <c r="M13" i="1"/>
  <c r="M9" i="1"/>
  <c r="M8" i="1" s="1"/>
  <c r="N10" i="1" s="1"/>
  <c r="J10" i="1"/>
  <c r="M15" i="1"/>
  <c r="J16" i="1"/>
  <c r="J13" i="1"/>
  <c r="M12" i="1"/>
  <c r="J9" i="1"/>
  <c r="J14" i="1"/>
  <c r="M16" i="1"/>
</calcChain>
</file>

<file path=xl/sharedStrings.xml><?xml version="1.0" encoding="utf-8"?>
<sst xmlns="http://schemas.openxmlformats.org/spreadsheetml/2006/main" count="36" uniqueCount="28">
  <si>
    <t>Auswertung 1: Verlaufskurve und Approximation</t>
  </si>
  <si>
    <t>Auswertung 2: Arbeit (Fläche) innerhalb Messbereich</t>
  </si>
  <si>
    <t>Auswertung 3: Arbeit (Fläche) extrapoliert</t>
  </si>
  <si>
    <t>H (mm)</t>
  </si>
  <si>
    <t>h_A (mm)</t>
  </si>
  <si>
    <t>g (m/s2)</t>
  </si>
  <si>
    <t>d_Stemp (mm)</t>
  </si>
  <si>
    <t>A (m2)</t>
  </si>
  <si>
    <t>ρ_Wachs (kg/m3)</t>
  </si>
  <si>
    <t>Δs/h_A,max (-)</t>
  </si>
  <si>
    <t>m</t>
  </si>
  <si>
    <t>s</t>
  </si>
  <si>
    <t>Δs</t>
  </si>
  <si>
    <t>Δs/h_A</t>
  </si>
  <si>
    <t>F</t>
  </si>
  <si>
    <t>p</t>
  </si>
  <si>
    <t>Δp</t>
  </si>
  <si>
    <t>(Δs/h_A)_MW</t>
  </si>
  <si>
    <t>(Δp)_MW</t>
  </si>
  <si>
    <t>W_m,MR</t>
  </si>
  <si>
    <t>W_m,Int</t>
  </si>
  <si>
    <t>W_m,graf</t>
  </si>
  <si>
    <t>kg</t>
  </si>
  <si>
    <t>mm</t>
  </si>
  <si>
    <t xml:space="preserve"> -</t>
  </si>
  <si>
    <t>N</t>
  </si>
  <si>
    <t>Pa</t>
  </si>
  <si>
    <t>kJ/kg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</si>
</sst>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Fill="1" applyBorder="1"/>
    <xf numFmtId="0" fontId="3" fillId="0" borderId="4" xfId="0" applyFont="1" applyBorder="1"/>
    <xf numFmtId="0" fontId="0" fillId="0" borderId="6" xfId="0" applyBorder="1"/>
    <xf numFmtId="0" fontId="3" fillId="0" borderId="6" xfId="0" applyFont="1" applyBorder="1"/>
    <xf numFmtId="0" fontId="0" fillId="2" borderId="7" xfId="0" applyFill="1" applyBorder="1"/>
    <xf numFmtId="0" fontId="0" fillId="3" borderId="8" xfId="0" applyFill="1" applyBorder="1"/>
    <xf numFmtId="0" fontId="0" fillId="4" borderId="8" xfId="0" applyFill="1" applyBorder="1"/>
    <xf numFmtId="0" fontId="0" fillId="2" borderId="8" xfId="0" applyFill="1" applyBorder="1"/>
    <xf numFmtId="11" fontId="0" fillId="3" borderId="9" xfId="0" applyNumberFormat="1" applyFill="1" applyBorder="1"/>
    <xf numFmtId="0" fontId="0" fillId="4" borderId="7" xfId="0" applyFill="1" applyBorder="1"/>
    <xf numFmtId="0" fontId="0" fillId="0" borderId="9" xfId="0" applyBorder="1"/>
    <xf numFmtId="0" fontId="0" fillId="0" borderId="7" xfId="0" applyFill="1" applyBorder="1"/>
    <xf numFmtId="0" fontId="0" fillId="2" borderId="9" xfId="0" applyFill="1" applyBorder="1"/>
    <xf numFmtId="0" fontId="3" fillId="0" borderId="0" xfId="0" applyFont="1" applyBorder="1"/>
    <xf numFmtId="0" fontId="3" fillId="0" borderId="10" xfId="0" applyFont="1" applyBorder="1"/>
    <xf numFmtId="0" fontId="3" fillId="0" borderId="4" xfId="0" applyFont="1" applyFill="1" applyBorder="1"/>
    <xf numFmtId="0" fontId="3" fillId="0" borderId="6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Fill="1" applyBorder="1"/>
    <xf numFmtId="0" fontId="4" fillId="0" borderId="9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2" fontId="2" fillId="5" borderId="0" xfId="0" applyNumberFormat="1" applyFont="1" applyFill="1" applyBorder="1"/>
    <xf numFmtId="11" fontId="2" fillId="3" borderId="0" xfId="0" applyNumberFormat="1" applyFont="1" applyFill="1" applyBorder="1"/>
    <xf numFmtId="11" fontId="2" fillId="5" borderId="0" xfId="0" applyNumberFormat="1" applyFont="1" applyFill="1" applyBorder="1"/>
    <xf numFmtId="164" fontId="2" fillId="5" borderId="0" xfId="0" applyNumberFormat="1" applyFont="1" applyFill="1" applyBorder="1"/>
    <xf numFmtId="164" fontId="2" fillId="5" borderId="0" xfId="0" applyNumberFormat="1" applyFont="1" applyFill="1"/>
    <xf numFmtId="0" fontId="0" fillId="2" borderId="0" xfId="0" applyFill="1" applyBorder="1"/>
    <xf numFmtId="0" fontId="0" fillId="3" borderId="0" xfId="0" applyFill="1" applyBorder="1"/>
    <xf numFmtId="2" fontId="0" fillId="5" borderId="0" xfId="0" applyNumberFormat="1" applyFill="1" applyBorder="1"/>
    <xf numFmtId="2" fontId="0" fillId="5" borderId="0" xfId="0" applyNumberFormat="1" applyFont="1" applyFill="1" applyBorder="1"/>
    <xf numFmtId="11" fontId="0" fillId="3" borderId="0" xfId="0" applyNumberFormat="1" applyFont="1" applyFill="1" applyBorder="1"/>
    <xf numFmtId="11" fontId="0" fillId="5" borderId="0" xfId="0" applyNumberFormat="1" applyFont="1" applyFill="1" applyBorder="1"/>
    <xf numFmtId="0" fontId="0" fillId="3" borderId="0" xfId="0" applyFill="1"/>
    <xf numFmtId="11" fontId="0" fillId="3" borderId="0" xfId="0" applyNumberFormat="1" applyFill="1"/>
    <xf numFmtId="9" fontId="0" fillId="5" borderId="0" xfId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Vorlage'!$E$9:$E$16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'W_m Vorlage'!$H$9:$H$16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B3-4898-A25B-8F17DEFA9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s/h_A (-)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Druck p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Vorlage'!$E$9:$E$16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'W_m Vorlage'!$H$9:$H$16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9E-41C1-B7FB-A6B1F304DC7D}"/>
            </c:ext>
          </c:extLst>
        </c:ser>
        <c:ser>
          <c:idx val="1"/>
          <c:order val="1"/>
          <c:tx>
            <c:v>MW MEthode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'W_m Vorlage'!$J$9:$J$16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'W_m Vorlage'!$K$9:$K$16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9E-41C1-B7FB-A6B1F304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s/h_A (-)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Druck p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16000000000000003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Vorlage'!$E$9:$E$16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'W_m Vorlage'!$H$9:$H$16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A-4B18-B7AA-CA5CD2CC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s/h_A (-)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Druck p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Vorlage'!$D$9:$D$16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'W_m Vorlage'!$F$9:$F$16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A5-47B2-B73A-A6B84B77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 (mm)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Kraft</a:t>
                </a:r>
                <a:r>
                  <a:rPr lang="de-DE" baseline="0"/>
                  <a:t> F</a:t>
                </a:r>
                <a:r>
                  <a:rPr lang="de-DE"/>
                  <a:t>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18255</xdr:colOff>
      <xdr:row>17</xdr:row>
      <xdr:rowOff>9525</xdr:rowOff>
    </xdr:from>
    <xdr:to>
      <xdr:col>7</xdr:col>
      <xdr:colOff>18255</xdr:colOff>
      <xdr:row>32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4C4D23B-DBEB-4683-BC9F-880125B00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15</xdr:col>
      <xdr:colOff>0</xdr:colOff>
      <xdr:row>32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EDD7638-15B9-4E1C-AC67-280AF1446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0</xdr:colOff>
      <xdr:row>32</xdr:row>
      <xdr:rowOff>28575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716F8B4-6279-408C-B971-8DAD54183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12700</xdr:rowOff>
    </xdr:from>
    <xdr:to>
      <xdr:col>7</xdr:col>
      <xdr:colOff>0</xdr:colOff>
      <xdr:row>48</xdr:row>
      <xdr:rowOff>41275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CACE510-0314-40FF-9D0C-B56CE6111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%20UAS%20DELL%20Lat%207340/10_lehre/14_startprojekt/2024/01%20deenfindung/messungen%20S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_m Vorlage"/>
      <sheetName val="W_m MLSG"/>
      <sheetName val="Tabelle3"/>
      <sheetName val="pressen granulat (2)"/>
      <sheetName val="pressen"/>
      <sheetName val="pressen granulat"/>
      <sheetName val="Tabelle1"/>
      <sheetName val="kap steig"/>
    </sheetNames>
    <sheetDataSet>
      <sheetData sheetId="0">
        <row r="9">
          <cell r="D9">
            <v>0</v>
          </cell>
          <cell r="E9" t="e">
            <v>#DIV/0!</v>
          </cell>
          <cell r="F9">
            <v>0</v>
          </cell>
          <cell r="H9" t="e">
            <v>#DIV/0!</v>
          </cell>
          <cell r="J9" t="e">
            <v>#DIV/0!</v>
          </cell>
          <cell r="K9" t="e">
            <v>#DIV/0!</v>
          </cell>
        </row>
        <row r="10">
          <cell r="D10">
            <v>0</v>
          </cell>
          <cell r="E10" t="e">
            <v>#DIV/0!</v>
          </cell>
          <cell r="F10">
            <v>0</v>
          </cell>
          <cell r="H10" t="e">
            <v>#DIV/0!</v>
          </cell>
          <cell r="J10" t="e">
            <v>#DIV/0!</v>
          </cell>
          <cell r="K10" t="e">
            <v>#DIV/0!</v>
          </cell>
        </row>
        <row r="11">
          <cell r="D11">
            <v>0</v>
          </cell>
          <cell r="E11" t="e">
            <v>#DIV/0!</v>
          </cell>
          <cell r="F11">
            <v>0</v>
          </cell>
          <cell r="H11" t="e">
            <v>#DIV/0!</v>
          </cell>
          <cell r="J11" t="e">
            <v>#DIV/0!</v>
          </cell>
          <cell r="K11" t="e">
            <v>#DIV/0!</v>
          </cell>
        </row>
        <row r="12">
          <cell r="D12">
            <v>0</v>
          </cell>
          <cell r="E12" t="e">
            <v>#DIV/0!</v>
          </cell>
          <cell r="F12">
            <v>0</v>
          </cell>
          <cell r="H12" t="e">
            <v>#DIV/0!</v>
          </cell>
          <cell r="J12" t="e">
            <v>#DIV/0!</v>
          </cell>
          <cell r="K12" t="e">
            <v>#DIV/0!</v>
          </cell>
        </row>
        <row r="13">
          <cell r="D13">
            <v>0</v>
          </cell>
          <cell r="E13" t="e">
            <v>#DIV/0!</v>
          </cell>
          <cell r="F13">
            <v>0</v>
          </cell>
          <cell r="H13" t="e">
            <v>#DIV/0!</v>
          </cell>
          <cell r="J13" t="e">
            <v>#DIV/0!</v>
          </cell>
          <cell r="K13" t="e">
            <v>#DIV/0!</v>
          </cell>
        </row>
        <row r="14">
          <cell r="D14">
            <v>0</v>
          </cell>
          <cell r="E14" t="e">
            <v>#DIV/0!</v>
          </cell>
          <cell r="F14">
            <v>0</v>
          </cell>
          <cell r="H14" t="e">
            <v>#DIV/0!</v>
          </cell>
          <cell r="J14" t="e">
            <v>#DIV/0!</v>
          </cell>
          <cell r="K14" t="e">
            <v>#DIV/0!</v>
          </cell>
        </row>
        <row r="15">
          <cell r="D15">
            <v>0</v>
          </cell>
          <cell r="E15" t="e">
            <v>#DIV/0!</v>
          </cell>
          <cell r="F15">
            <v>0</v>
          </cell>
          <cell r="H15" t="e">
            <v>#DIV/0!</v>
          </cell>
          <cell r="J15" t="e">
            <v>#DIV/0!</v>
          </cell>
          <cell r="K15" t="e">
            <v>#DIV/0!</v>
          </cell>
        </row>
        <row r="16">
          <cell r="D16">
            <v>0</v>
          </cell>
          <cell r="E16" t="e">
            <v>#DIV/0!</v>
          </cell>
          <cell r="F16">
            <v>0</v>
          </cell>
          <cell r="H16" t="e">
            <v>#DIV/0!</v>
          </cell>
          <cell r="J16" t="e">
            <v>#DIV/0!</v>
          </cell>
          <cell r="K16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EE64-E04D-48D6-885E-4577F91F1A59}">
  <dimension ref="B1:V16"/>
  <sheetViews>
    <sheetView tabSelected="1" workbookViewId="0">
      <selection activeCell="H19" sqref="H19"/>
    </sheetView>
  </sheetViews>
  <sheetFormatPr baseColWidth="10" defaultRowHeight="14.5" x14ac:dyDescent="0.35"/>
  <cols>
    <col min="8" max="8" width="11.81640625" bestFit="1" customWidth="1"/>
    <col min="10" max="10" width="13.1796875" customWidth="1"/>
    <col min="20" max="20" width="11.1796875" bestFit="1" customWidth="1"/>
  </cols>
  <sheetData>
    <row r="1" spans="2:22" ht="15" thickBot="1" x14ac:dyDescent="0.4"/>
    <row r="2" spans="2:22" ht="15" thickBot="1" x14ac:dyDescent="0.4">
      <c r="B2" s="1" t="s">
        <v>0</v>
      </c>
      <c r="C2" s="2"/>
      <c r="D2" s="2"/>
      <c r="E2" s="2"/>
      <c r="F2" s="2"/>
      <c r="G2" s="2"/>
      <c r="H2" s="3"/>
      <c r="J2" s="1" t="s">
        <v>1</v>
      </c>
      <c r="K2" s="2"/>
      <c r="L2" s="2"/>
      <c r="M2" s="2"/>
      <c r="N2" s="2"/>
      <c r="O2" s="3"/>
      <c r="Q2" s="1" t="s">
        <v>2</v>
      </c>
      <c r="R2" s="2"/>
      <c r="S2" s="2"/>
      <c r="T2" s="2"/>
      <c r="U2" s="2"/>
      <c r="V2" s="3"/>
    </row>
    <row r="3" spans="2:22" ht="15" thickBot="1" x14ac:dyDescent="0.4"/>
    <row r="4" spans="2:22" x14ac:dyDescent="0.35">
      <c r="D4" s="4" t="s">
        <v>3</v>
      </c>
      <c r="E4" s="5" t="s">
        <v>4</v>
      </c>
      <c r="F4" s="5" t="s">
        <v>5</v>
      </c>
      <c r="G4" s="5" t="s">
        <v>6</v>
      </c>
      <c r="H4" s="6" t="s">
        <v>7</v>
      </c>
      <c r="M4" s="7" t="s">
        <v>8</v>
      </c>
      <c r="N4" s="8"/>
      <c r="T4" s="7"/>
      <c r="U4" s="9" t="s">
        <v>9</v>
      </c>
    </row>
    <row r="5" spans="2:22" ht="15" thickBot="1" x14ac:dyDescent="0.4">
      <c r="D5" s="10"/>
      <c r="E5" s="11">
        <f>D5-C8</f>
        <v>0</v>
      </c>
      <c r="F5" s="12">
        <v>10</v>
      </c>
      <c r="G5" s="13"/>
      <c r="H5" s="14">
        <f>PI()/4*(G5*10^-3)^2</f>
        <v>0</v>
      </c>
      <c r="M5" s="15">
        <v>1000</v>
      </c>
      <c r="N5" s="16"/>
      <c r="T5" s="17"/>
      <c r="U5" s="18">
        <v>0.6</v>
      </c>
    </row>
    <row r="6" spans="2:22" x14ac:dyDescent="0.35">
      <c r="B6" s="4" t="s">
        <v>10</v>
      </c>
      <c r="C6" s="5" t="s">
        <v>11</v>
      </c>
      <c r="D6" s="19" t="s">
        <v>12</v>
      </c>
      <c r="E6" s="19" t="s">
        <v>13</v>
      </c>
      <c r="F6" s="19" t="s">
        <v>14</v>
      </c>
      <c r="G6" s="19" t="s">
        <v>15</v>
      </c>
      <c r="H6" s="20" t="s">
        <v>16</v>
      </c>
      <c r="J6" s="7" t="s">
        <v>17</v>
      </c>
      <c r="K6" s="9" t="s">
        <v>18</v>
      </c>
      <c r="M6" s="21" t="s">
        <v>19</v>
      </c>
      <c r="N6" s="22" t="s">
        <v>20</v>
      </c>
      <c r="T6" s="21" t="s">
        <v>21</v>
      </c>
      <c r="U6" s="22" t="s">
        <v>20</v>
      </c>
    </row>
    <row r="7" spans="2:22" ht="15" thickBot="1" x14ac:dyDescent="0.4">
      <c r="B7" s="23" t="s">
        <v>22</v>
      </c>
      <c r="C7" s="24" t="s">
        <v>23</v>
      </c>
      <c r="D7" s="24" t="s">
        <v>23</v>
      </c>
      <c r="E7" s="24" t="s">
        <v>24</v>
      </c>
      <c r="F7" s="24" t="s">
        <v>25</v>
      </c>
      <c r="G7" s="24" t="s">
        <v>26</v>
      </c>
      <c r="H7" s="25" t="s">
        <v>26</v>
      </c>
      <c r="J7" s="23" t="s">
        <v>24</v>
      </c>
      <c r="K7" s="25" t="s">
        <v>26</v>
      </c>
      <c r="M7" s="26" t="s">
        <v>27</v>
      </c>
      <c r="N7" s="27" t="s">
        <v>27</v>
      </c>
      <c r="T7" s="26" t="s">
        <v>27</v>
      </c>
      <c r="U7" s="27" t="s">
        <v>27</v>
      </c>
    </row>
    <row r="8" spans="2:22" x14ac:dyDescent="0.35">
      <c r="B8" s="28"/>
      <c r="C8" s="28"/>
      <c r="D8" s="29">
        <f>C8-$C$8</f>
        <v>0</v>
      </c>
      <c r="E8" s="30" t="e">
        <f>D8/$E$5</f>
        <v>#DIV/0!</v>
      </c>
      <c r="F8" s="30">
        <f>B8*$F$5</f>
        <v>0</v>
      </c>
      <c r="G8" s="31" t="e">
        <f>F8/ $H$5</f>
        <v>#DIV/0!</v>
      </c>
      <c r="H8" s="32" t="e">
        <f>G8-$G$8</f>
        <v>#DIV/0!</v>
      </c>
      <c r="M8" s="33" t="e">
        <f>SUM(M9:M16)</f>
        <v>#DIV/0!</v>
      </c>
      <c r="N8" s="34" t="e">
        <f>81710/7.8175* ( EXP(7.8175*E16)-1 ) / M5/1000</f>
        <v>#DIV/0!</v>
      </c>
      <c r="T8" s="33">
        <f>(2*10^6*0.5/2 + 2*10^6*0.1 + (9*10^6-2*10^6)*0.1/2) / 1000 / M5</f>
        <v>1.05</v>
      </c>
      <c r="U8" s="34">
        <f>81710/7.8175* ( EXP(7.8175*U5)-1 ) / M5/1000</f>
        <v>1.1278710112835919</v>
      </c>
    </row>
    <row r="9" spans="2:22" x14ac:dyDescent="0.35">
      <c r="B9" s="35"/>
      <c r="C9" s="35"/>
      <c r="D9" s="36">
        <f t="shared" ref="D9:D16" si="0">C9-$C$8</f>
        <v>0</v>
      </c>
      <c r="E9" s="37" t="e">
        <f t="shared" ref="E9:E16" si="1">D9/$E$5</f>
        <v>#DIV/0!</v>
      </c>
      <c r="F9" s="38">
        <f>B9*$F$5</f>
        <v>0</v>
      </c>
      <c r="G9" s="39" t="e">
        <f t="shared" ref="G9:G16" si="2">F9/ $H$5</f>
        <v>#DIV/0!</v>
      </c>
      <c r="H9" s="40" t="e">
        <f t="shared" ref="H9:H16" si="3">G9-$G$8</f>
        <v>#DIV/0!</v>
      </c>
      <c r="J9" s="41" t="e">
        <f>(E8+E9)/2</f>
        <v>#DIV/0!</v>
      </c>
      <c r="K9" s="42" t="e">
        <f>AVERAGE(H8:H9)</f>
        <v>#DIV/0!</v>
      </c>
      <c r="M9" s="42" t="e">
        <f>(E9-E8)*K9/$M$5/1000</f>
        <v>#DIV/0!</v>
      </c>
    </row>
    <row r="10" spans="2:22" x14ac:dyDescent="0.35">
      <c r="B10" s="35"/>
      <c r="C10" s="35"/>
      <c r="D10" s="36">
        <f t="shared" si="0"/>
        <v>0</v>
      </c>
      <c r="E10" s="37" t="e">
        <f t="shared" si="1"/>
        <v>#DIV/0!</v>
      </c>
      <c r="F10" s="38">
        <f>B10*$F$5</f>
        <v>0</v>
      </c>
      <c r="G10" s="39" t="e">
        <f t="shared" si="2"/>
        <v>#DIV/0!</v>
      </c>
      <c r="H10" s="40" t="e">
        <f t="shared" si="3"/>
        <v>#DIV/0!</v>
      </c>
      <c r="J10" s="41" t="e">
        <f t="shared" ref="J10:J15" si="4">(E9+E10)/2</f>
        <v>#DIV/0!</v>
      </c>
      <c r="K10" s="42" t="e">
        <f t="shared" ref="K10:K16" si="5">AVERAGE(H9:H10)</f>
        <v>#DIV/0!</v>
      </c>
      <c r="M10" s="42" t="e">
        <f t="shared" ref="M10:M16" si="6">(E10-E9)*K10/$M$5/1000</f>
        <v>#DIV/0!</v>
      </c>
      <c r="N10" s="43" t="e">
        <f>(M8-N8)/N8</f>
        <v>#DIV/0!</v>
      </c>
      <c r="U10" s="43">
        <f>(T8-U8)/U8</f>
        <v>-6.9042479596110456E-2</v>
      </c>
    </row>
    <row r="11" spans="2:22" x14ac:dyDescent="0.35">
      <c r="B11" s="35"/>
      <c r="C11" s="35"/>
      <c r="D11" s="36">
        <f t="shared" si="0"/>
        <v>0</v>
      </c>
      <c r="E11" s="37" t="e">
        <f t="shared" si="1"/>
        <v>#DIV/0!</v>
      </c>
      <c r="F11" s="38">
        <f>B11*$F$5</f>
        <v>0</v>
      </c>
      <c r="G11" s="39" t="e">
        <f t="shared" si="2"/>
        <v>#DIV/0!</v>
      </c>
      <c r="H11" s="40" t="e">
        <f t="shared" si="3"/>
        <v>#DIV/0!</v>
      </c>
      <c r="J11" s="41" t="e">
        <f t="shared" si="4"/>
        <v>#DIV/0!</v>
      </c>
      <c r="K11" s="42" t="e">
        <f t="shared" si="5"/>
        <v>#DIV/0!</v>
      </c>
      <c r="M11" s="42" t="e">
        <f t="shared" si="6"/>
        <v>#DIV/0!</v>
      </c>
    </row>
    <row r="12" spans="2:22" x14ac:dyDescent="0.35">
      <c r="B12" s="35"/>
      <c r="C12" s="35"/>
      <c r="D12" s="36">
        <f t="shared" si="0"/>
        <v>0</v>
      </c>
      <c r="E12" s="37" t="e">
        <f t="shared" si="1"/>
        <v>#DIV/0!</v>
      </c>
      <c r="F12" s="38">
        <f>B12*$F$5</f>
        <v>0</v>
      </c>
      <c r="G12" s="39" t="e">
        <f t="shared" si="2"/>
        <v>#DIV/0!</v>
      </c>
      <c r="H12" s="40" t="e">
        <f t="shared" si="3"/>
        <v>#DIV/0!</v>
      </c>
      <c r="J12" s="41" t="e">
        <f t="shared" si="4"/>
        <v>#DIV/0!</v>
      </c>
      <c r="K12" s="42" t="e">
        <f t="shared" si="5"/>
        <v>#DIV/0!</v>
      </c>
      <c r="M12" s="42" t="e">
        <f t="shared" si="6"/>
        <v>#DIV/0!</v>
      </c>
    </row>
    <row r="13" spans="2:22" x14ac:dyDescent="0.35">
      <c r="B13" s="35"/>
      <c r="C13" s="35"/>
      <c r="D13" s="36">
        <f t="shared" si="0"/>
        <v>0</v>
      </c>
      <c r="E13" s="37" t="e">
        <f t="shared" si="1"/>
        <v>#DIV/0!</v>
      </c>
      <c r="F13" s="38">
        <f>B13*$F$5</f>
        <v>0</v>
      </c>
      <c r="G13" s="39" t="e">
        <f t="shared" si="2"/>
        <v>#DIV/0!</v>
      </c>
      <c r="H13" s="40" t="e">
        <f t="shared" si="3"/>
        <v>#DIV/0!</v>
      </c>
      <c r="J13" s="41" t="e">
        <f t="shared" si="4"/>
        <v>#DIV/0!</v>
      </c>
      <c r="K13" s="42" t="e">
        <f t="shared" si="5"/>
        <v>#DIV/0!</v>
      </c>
      <c r="M13" s="42" t="e">
        <f t="shared" si="6"/>
        <v>#DIV/0!</v>
      </c>
    </row>
    <row r="14" spans="2:22" x14ac:dyDescent="0.35">
      <c r="B14" s="35"/>
      <c r="C14" s="35"/>
      <c r="D14" s="36">
        <f t="shared" si="0"/>
        <v>0</v>
      </c>
      <c r="E14" s="37" t="e">
        <f t="shared" si="1"/>
        <v>#DIV/0!</v>
      </c>
      <c r="F14" s="38">
        <f>B14*$F$5</f>
        <v>0</v>
      </c>
      <c r="G14" s="39" t="e">
        <f t="shared" si="2"/>
        <v>#DIV/0!</v>
      </c>
      <c r="H14" s="40" t="e">
        <f t="shared" si="3"/>
        <v>#DIV/0!</v>
      </c>
      <c r="J14" s="41" t="e">
        <f t="shared" si="4"/>
        <v>#DIV/0!</v>
      </c>
      <c r="K14" s="42" t="e">
        <f t="shared" si="5"/>
        <v>#DIV/0!</v>
      </c>
      <c r="M14" s="42" t="e">
        <f t="shared" si="6"/>
        <v>#DIV/0!</v>
      </c>
    </row>
    <row r="15" spans="2:22" x14ac:dyDescent="0.35">
      <c r="B15" s="35"/>
      <c r="C15" s="35"/>
      <c r="D15" s="36">
        <f t="shared" si="0"/>
        <v>0</v>
      </c>
      <c r="E15" s="37" t="e">
        <f t="shared" si="1"/>
        <v>#DIV/0!</v>
      </c>
      <c r="F15" s="38">
        <f>B15*$F$5</f>
        <v>0</v>
      </c>
      <c r="G15" s="39" t="e">
        <f t="shared" si="2"/>
        <v>#DIV/0!</v>
      </c>
      <c r="H15" s="40" t="e">
        <f t="shared" si="3"/>
        <v>#DIV/0!</v>
      </c>
      <c r="J15" s="41" t="e">
        <f t="shared" si="4"/>
        <v>#DIV/0!</v>
      </c>
      <c r="K15" s="42" t="e">
        <f t="shared" si="5"/>
        <v>#DIV/0!</v>
      </c>
      <c r="M15" s="42" t="e">
        <f t="shared" si="6"/>
        <v>#DIV/0!</v>
      </c>
    </row>
    <row r="16" spans="2:22" x14ac:dyDescent="0.35">
      <c r="B16" s="35"/>
      <c r="C16" s="35"/>
      <c r="D16" s="36">
        <f t="shared" si="0"/>
        <v>0</v>
      </c>
      <c r="E16" s="37" t="e">
        <f t="shared" si="1"/>
        <v>#DIV/0!</v>
      </c>
      <c r="F16" s="38">
        <f>B16*$F$5</f>
        <v>0</v>
      </c>
      <c r="G16" s="39" t="e">
        <f t="shared" si="2"/>
        <v>#DIV/0!</v>
      </c>
      <c r="H16" s="40" t="e">
        <f t="shared" si="3"/>
        <v>#DIV/0!</v>
      </c>
      <c r="J16" s="41" t="e">
        <f>(E15+E16)/2</f>
        <v>#DIV/0!</v>
      </c>
      <c r="K16" s="42" t="e">
        <f t="shared" si="5"/>
        <v>#DIV/0!</v>
      </c>
      <c r="M16" s="42" t="e">
        <f t="shared" si="6"/>
        <v>#DIV/0!</v>
      </c>
    </row>
  </sheetData>
  <mergeCells count="3">
    <mergeCell ref="B2:H2"/>
    <mergeCell ref="J2:O2"/>
    <mergeCell ref="Q2:V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W_m 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Döring, Niklas</dc:creator>
  <cp:lastModifiedBy>Döring, Niklas</cp:lastModifiedBy>
  <dcterms:created xsi:type="dcterms:W3CDTF">2024-11-27T11:48:16Z</dcterms:created>
  <dcterms:modified xsi:type="dcterms:W3CDTF">2024-11-27T11:50:40Z</dcterms:modified>
</cp:coreProperties>
</file>