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äfer\Desktop\"/>
    </mc:Choice>
  </mc:AlternateContent>
  <xr:revisionPtr revIDLastSave="0" documentId="13_ncr:1_{8BAC79F4-25B7-4EA9-82B6-0495783C38FD}" xr6:coauthVersionLast="36" xr6:coauthVersionMax="36" xr10:uidLastSave="{00000000-0000-0000-0000-000000000000}"/>
  <bookViews>
    <workbookView xWindow="0" yWindow="0" windowWidth="23040" windowHeight="8940" xr2:uid="{B5A74E9E-78A6-4819-AA7C-3396D227C43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H2" i="1" s="1"/>
  <c r="E2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3" i="1"/>
  <c r="B2" i="1"/>
  <c r="A3" i="1"/>
  <c r="A4" i="1" s="1"/>
  <c r="C22" i="1" l="1"/>
  <c r="H3" i="1"/>
  <c r="D3" i="1"/>
  <c r="A5" i="1"/>
  <c r="D4" i="1"/>
  <c r="E4" i="1"/>
  <c r="B4" i="1"/>
  <c r="H4" i="1"/>
  <c r="E3" i="1"/>
  <c r="G22" i="1"/>
  <c r="K7" i="1" s="1"/>
  <c r="B3" i="1"/>
  <c r="A6" i="1" l="1"/>
  <c r="D5" i="1"/>
  <c r="E5" i="1"/>
  <c r="B5" i="1"/>
  <c r="H5" i="1"/>
  <c r="A7" i="1" l="1"/>
  <c r="B6" i="1"/>
  <c r="H6" i="1"/>
  <c r="D6" i="1"/>
  <c r="E6" i="1"/>
  <c r="A8" i="1" l="1"/>
  <c r="B7" i="1"/>
  <c r="E7" i="1"/>
  <c r="H7" i="1"/>
  <c r="D7" i="1"/>
  <c r="A9" i="1" l="1"/>
  <c r="D8" i="1"/>
  <c r="E8" i="1"/>
  <c r="B8" i="1"/>
  <c r="H8" i="1"/>
  <c r="A10" i="1" l="1"/>
  <c r="H9" i="1"/>
  <c r="B9" i="1"/>
  <c r="D9" i="1"/>
  <c r="E9" i="1"/>
  <c r="A11" i="1" l="1"/>
  <c r="B10" i="1"/>
  <c r="E10" i="1"/>
  <c r="H10" i="1"/>
  <c r="D10" i="1"/>
  <c r="A12" i="1" l="1"/>
  <c r="E11" i="1"/>
  <c r="H11" i="1"/>
  <c r="D11" i="1"/>
  <c r="B11" i="1"/>
  <c r="A13" i="1" l="1"/>
  <c r="E12" i="1"/>
  <c r="B12" i="1"/>
  <c r="H12" i="1"/>
  <c r="D12" i="1"/>
  <c r="A14" i="1" l="1"/>
  <c r="E13" i="1"/>
  <c r="H13" i="1"/>
  <c r="B13" i="1"/>
  <c r="D13" i="1"/>
  <c r="A15" i="1" l="1"/>
  <c r="E14" i="1"/>
  <c r="B14" i="1"/>
  <c r="D14" i="1"/>
  <c r="H14" i="1"/>
  <c r="A16" i="1" l="1"/>
  <c r="B15" i="1"/>
  <c r="E15" i="1"/>
  <c r="D15" i="1"/>
  <c r="H15" i="1"/>
  <c r="A17" i="1" l="1"/>
  <c r="D16" i="1"/>
  <c r="E16" i="1"/>
  <c r="B16" i="1"/>
  <c r="H16" i="1"/>
  <c r="A18" i="1" l="1"/>
  <c r="D17" i="1"/>
  <c r="B17" i="1"/>
  <c r="E17" i="1"/>
  <c r="H17" i="1"/>
  <c r="A19" i="1" l="1"/>
  <c r="D18" i="1"/>
  <c r="E18" i="1"/>
  <c r="H18" i="1"/>
  <c r="B18" i="1"/>
  <c r="A20" i="1" l="1"/>
  <c r="E19" i="1"/>
  <c r="H19" i="1"/>
  <c r="D19" i="1"/>
  <c r="B19" i="1"/>
  <c r="A21" i="1" l="1"/>
  <c r="B20" i="1"/>
  <c r="D20" i="1"/>
  <c r="H20" i="1"/>
  <c r="E20" i="1"/>
  <c r="B21" i="1" l="1"/>
  <c r="B22" i="1" s="1"/>
  <c r="K6" i="1" s="1"/>
  <c r="E21" i="1"/>
  <c r="E22" i="1" s="1"/>
  <c r="H21" i="1"/>
  <c r="H22" i="1" s="1"/>
  <c r="K8" i="1" s="1"/>
  <c r="K10" i="1" s="1"/>
  <c r="D21" i="1"/>
  <c r="F2" i="1" l="1"/>
  <c r="K9" i="1"/>
  <c r="D22" i="1"/>
</calcChain>
</file>

<file path=xl/sharedStrings.xml><?xml version="1.0" encoding="utf-8"?>
<sst xmlns="http://schemas.openxmlformats.org/spreadsheetml/2006/main" count="18" uniqueCount="16">
  <si>
    <t>years</t>
  </si>
  <si>
    <t>den.</t>
  </si>
  <si>
    <t>LCOE</t>
  </si>
  <si>
    <t>i</t>
  </si>
  <si>
    <t>electr. Gen.</t>
  </si>
  <si>
    <t>C_I,0</t>
  </si>
  <si>
    <t>C_I,t</t>
  </si>
  <si>
    <t>R_nom.</t>
  </si>
  <si>
    <t>R_real</t>
  </si>
  <si>
    <t>real t</t>
  </si>
  <si>
    <t>Pi_nom</t>
  </si>
  <si>
    <t>price</t>
  </si>
  <si>
    <t>Pi_real</t>
  </si>
  <si>
    <t>r_nom.</t>
  </si>
  <si>
    <t>r_real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</si>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</sst>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43" fontId="0" fillId="0" borderId="0" xfId="1" applyNumberFormat="1" applyFont="1"/>
    <xf numFmtId="43" fontId="0" fillId="0" borderId="0" xfId="0" applyNumberFormat="1"/>
    <xf numFmtId="0" fontId="2" fillId="0" borderId="0" xfId="0" applyFont="1"/>
    <xf numFmtId="164" fontId="2" fillId="0" borderId="0" xfId="1" applyNumberFormat="1" applyFont="1"/>
    <xf numFmtId="10" fontId="2" fillId="0" borderId="0" xfId="2" applyNumberFormat="1" applyFont="1"/>
    <xf numFmtId="43" fontId="2" fillId="0" borderId="0" xfId="1" applyNumberFormat="1" applyFont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EB787-A97E-4D42-883E-DE234306FFDB}">
  <dimension ref="A1:K22"/>
  <sheetViews>
    <sheetView tabSelected="1" zoomScale="120" zoomScaleNormal="120" workbookViewId="0"/>
  </sheetViews>
  <sheetFormatPr baseColWidth="10" defaultRowHeight="14.4" x14ac:dyDescent="0.3"/>
  <cols>
    <col min="2" max="2" width="16.44140625" bestFit="1" customWidth="1"/>
    <col min="3" max="5" width="16.44140625" customWidth="1"/>
    <col min="6" max="6" width="11.88671875" bestFit="1" customWidth="1"/>
    <col min="10" max="11" width="14.33203125" bestFit="1" customWidth="1"/>
  </cols>
  <sheetData>
    <row r="1" spans="1:11" x14ac:dyDescent="0.3">
      <c r="A1" s="5" t="s">
        <v>0</v>
      </c>
      <c r="B1" s="5" t="s">
        <v>1</v>
      </c>
      <c r="C1" s="5" t="s">
        <v>7</v>
      </c>
      <c r="D1" s="5" t="s">
        <v>8</v>
      </c>
      <c r="E1" s="5" t="s">
        <v>9</v>
      </c>
      <c r="F1" s="5" t="s">
        <v>6</v>
      </c>
      <c r="G1" s="5" t="s">
        <v>10</v>
      </c>
      <c r="H1" s="5" t="s">
        <v>12</v>
      </c>
    </row>
    <row r="2" spans="1:11" x14ac:dyDescent="0.3">
      <c r="A2">
        <v>0</v>
      </c>
      <c r="B2" s="1">
        <f>$K$5/POWER((1+$K$4),A2)</f>
        <v>15000000</v>
      </c>
      <c r="C2" s="1">
        <f>$K$5*$K$3</f>
        <v>675000</v>
      </c>
      <c r="D2" s="1">
        <f>C2/POWER((1+$K$4),A2)</f>
        <v>675000</v>
      </c>
      <c r="E2" s="3">
        <f>1/POWER((1+$K$4),A2)</f>
        <v>1</v>
      </c>
      <c r="F2" s="2">
        <f>K6</f>
        <v>8832591.5802752115</v>
      </c>
      <c r="G2" s="1">
        <f>($K$2-$K$3)*$K$5</f>
        <v>375000.00000000012</v>
      </c>
      <c r="H2">
        <f>G2/POWER((1+$K$4),A2)</f>
        <v>375000.00000000012</v>
      </c>
      <c r="J2" s="5" t="s">
        <v>11</v>
      </c>
      <c r="K2" s="5">
        <v>7.0000000000000007E-2</v>
      </c>
    </row>
    <row r="3" spans="1:11" x14ac:dyDescent="0.3">
      <c r="A3">
        <f>A2+1</f>
        <v>1</v>
      </c>
      <c r="B3" s="1">
        <f>$K$5/POWER((1+$K$4),A3)</f>
        <v>14285714.285714285</v>
      </c>
      <c r="C3" s="1">
        <f>$K$5*$K$3</f>
        <v>675000</v>
      </c>
      <c r="D3" s="1">
        <f>C3/POWER((1+$K$4),A3)</f>
        <v>642857.14285714284</v>
      </c>
      <c r="E3" s="3">
        <f t="shared" ref="E3:E21" si="0">1/POWER((1+$K$4),A3)</f>
        <v>0.95238095238095233</v>
      </c>
      <c r="F3">
        <f>0</f>
        <v>0</v>
      </c>
      <c r="G3" s="1">
        <f>($K$2-$K$3)*$K$5</f>
        <v>375000.00000000012</v>
      </c>
      <c r="H3">
        <f>G3/POWER((1+$K$4),A3)</f>
        <v>357142.85714285722</v>
      </c>
      <c r="J3" s="5" t="s">
        <v>2</v>
      </c>
      <c r="K3" s="5">
        <v>4.4999999999999998E-2</v>
      </c>
    </row>
    <row r="4" spans="1:11" x14ac:dyDescent="0.3">
      <c r="A4">
        <f t="shared" ref="A4:A21" si="1">A3+1</f>
        <v>2</v>
      </c>
      <c r="B4" s="1">
        <f>$K$5/POWER((1+$K$4),A4)</f>
        <v>13605442.176870748</v>
      </c>
      <c r="C4" s="1">
        <f>$K$5*$K$3</f>
        <v>675000</v>
      </c>
      <c r="D4" s="1">
        <f>C4/POWER((1+$K$4),A4)</f>
        <v>612244.89795918367</v>
      </c>
      <c r="E4" s="3">
        <f t="shared" si="0"/>
        <v>0.90702947845804982</v>
      </c>
      <c r="F4">
        <f>0</f>
        <v>0</v>
      </c>
      <c r="G4" s="1">
        <f>($K$2-$K$3)*$K$5</f>
        <v>375000.00000000012</v>
      </c>
      <c r="H4">
        <f>G4/POWER((1+$K$4),A4)</f>
        <v>340136.05442176881</v>
      </c>
      <c r="J4" s="5" t="s">
        <v>3</v>
      </c>
      <c r="K4" s="5">
        <v>0.05</v>
      </c>
    </row>
    <row r="5" spans="1:11" x14ac:dyDescent="0.3">
      <c r="A5">
        <f t="shared" si="1"/>
        <v>3</v>
      </c>
      <c r="B5" s="1">
        <f>$K$5/POWER((1+$K$4),A5)</f>
        <v>12957563.977972141</v>
      </c>
      <c r="C5" s="1">
        <f>$K$5*$K$3</f>
        <v>675000</v>
      </c>
      <c r="D5" s="1">
        <f>C5/POWER((1+$K$4),A5)</f>
        <v>583090.37900874624</v>
      </c>
      <c r="E5" s="3">
        <f t="shared" si="0"/>
        <v>0.86383759853147601</v>
      </c>
      <c r="F5">
        <f>0</f>
        <v>0</v>
      </c>
      <c r="G5" s="1">
        <f>($K$2-$K$3)*$K$5</f>
        <v>375000.00000000012</v>
      </c>
      <c r="H5">
        <f>G5/POWER((1+$K$4),A5)</f>
        <v>323939.09944930358</v>
      </c>
      <c r="J5" s="5" t="s">
        <v>4</v>
      </c>
      <c r="K5" s="5">
        <v>15000000</v>
      </c>
    </row>
    <row r="6" spans="1:11" x14ac:dyDescent="0.3">
      <c r="A6">
        <f t="shared" si="1"/>
        <v>4</v>
      </c>
      <c r="B6" s="1">
        <f>$K$5/POWER((1+$K$4),A6)</f>
        <v>12340537.121878229</v>
      </c>
      <c r="C6" s="1">
        <f>$K$5*$K$3</f>
        <v>675000</v>
      </c>
      <c r="D6" s="1">
        <f>C6/POWER((1+$K$4),A6)</f>
        <v>555324.17048452038</v>
      </c>
      <c r="E6" s="3">
        <f t="shared" si="0"/>
        <v>0.82270247479188197</v>
      </c>
      <c r="F6">
        <f>0</f>
        <v>0</v>
      </c>
      <c r="G6" s="1">
        <f>($K$2-$K$3)*$K$5</f>
        <v>375000.00000000012</v>
      </c>
      <c r="H6">
        <f>G6/POWER((1+$K$4),A6)</f>
        <v>308513.42804695584</v>
      </c>
      <c r="J6" s="5" t="s">
        <v>5</v>
      </c>
      <c r="K6" s="6">
        <f>B22*K3</f>
        <v>8832591.5802752115</v>
      </c>
    </row>
    <row r="7" spans="1:11" x14ac:dyDescent="0.3">
      <c r="A7">
        <f t="shared" si="1"/>
        <v>5</v>
      </c>
      <c r="B7" s="1">
        <f>$K$5/POWER((1+$K$4),A7)</f>
        <v>11752892.497026885</v>
      </c>
      <c r="C7" s="1">
        <f>$K$5*$K$3</f>
        <v>675000</v>
      </c>
      <c r="D7" s="1">
        <f>C7/POWER((1+$K$4),A7)</f>
        <v>528880.16236620978</v>
      </c>
      <c r="E7" s="3">
        <f t="shared" si="0"/>
        <v>0.78352616646845896</v>
      </c>
      <c r="F7">
        <f>0</f>
        <v>0</v>
      </c>
      <c r="G7" s="1">
        <f>($K$2-$K$3)*$K$5</f>
        <v>375000.00000000012</v>
      </c>
      <c r="H7">
        <f>G7/POWER((1+$K$4),A7)</f>
        <v>293822.31242567219</v>
      </c>
      <c r="J7" s="5" t="s">
        <v>10</v>
      </c>
      <c r="K7" s="5">
        <f>G22</f>
        <v>7500000.0000000009</v>
      </c>
    </row>
    <row r="8" spans="1:11" x14ac:dyDescent="0.3">
      <c r="A8">
        <f t="shared" si="1"/>
        <v>6</v>
      </c>
      <c r="B8" s="1">
        <f>$K$5/POWER((1+$K$4),A8)</f>
        <v>11193230.949549414</v>
      </c>
      <c r="C8" s="1">
        <f>$K$5*$K$3</f>
        <v>675000</v>
      </c>
      <c r="D8" s="1">
        <f>C8/POWER((1+$K$4),A8)</f>
        <v>503695.39272972365</v>
      </c>
      <c r="E8" s="3">
        <f t="shared" si="0"/>
        <v>0.74621539663662761</v>
      </c>
      <c r="F8">
        <f>0</f>
        <v>0</v>
      </c>
      <c r="G8" s="1">
        <f>($K$2-$K$3)*$K$5</f>
        <v>375000.00000000012</v>
      </c>
      <c r="H8">
        <f>G8/POWER((1+$K$4),A8)</f>
        <v>279830.77373873547</v>
      </c>
      <c r="J8" s="5" t="s">
        <v>12</v>
      </c>
      <c r="K8" s="5">
        <f>H22</f>
        <v>4906995.3223751197</v>
      </c>
    </row>
    <row r="9" spans="1:11" x14ac:dyDescent="0.3">
      <c r="A9">
        <f t="shared" si="1"/>
        <v>7</v>
      </c>
      <c r="B9" s="1">
        <f>$K$5/POWER((1+$K$4),A9)</f>
        <v>10660219.951951822</v>
      </c>
      <c r="C9" s="1">
        <f>$K$5*$K$3</f>
        <v>675000</v>
      </c>
      <c r="D9" s="1">
        <f>C9/POWER((1+$K$4),A9)</f>
        <v>479709.89783783199</v>
      </c>
      <c r="E9" s="3">
        <f t="shared" si="0"/>
        <v>0.71068133013012147</v>
      </c>
      <c r="F9">
        <f>0</f>
        <v>0</v>
      </c>
      <c r="G9" s="1">
        <f>($K$2-$K$3)*$K$5</f>
        <v>375000.00000000012</v>
      </c>
      <c r="H9">
        <f>G9/POWER((1+$K$4),A9)</f>
        <v>266505.49879879563</v>
      </c>
      <c r="J9" s="5" t="s">
        <v>13</v>
      </c>
      <c r="K9" s="7">
        <f>K7/K6/20</f>
        <v>4.2456395338990136E-2</v>
      </c>
    </row>
    <row r="10" spans="1:11" x14ac:dyDescent="0.3">
      <c r="A10">
        <f t="shared" si="1"/>
        <v>8</v>
      </c>
      <c r="B10" s="1">
        <f>$K$5/POWER((1+$K$4),A10)</f>
        <v>10152590.430430308</v>
      </c>
      <c r="C10" s="1">
        <f>$K$5*$K$3</f>
        <v>675000</v>
      </c>
      <c r="D10" s="1">
        <f>C10/POWER((1+$K$4),A10)</f>
        <v>456866.56936936383</v>
      </c>
      <c r="E10" s="3">
        <f t="shared" si="0"/>
        <v>0.67683936202868722</v>
      </c>
      <c r="F10">
        <f>0</f>
        <v>0</v>
      </c>
      <c r="G10" s="1">
        <f>($K$2-$K$3)*$K$5</f>
        <v>375000.00000000012</v>
      </c>
      <c r="H10">
        <f>G10/POWER((1+$K$4),A10)</f>
        <v>253814.76076075778</v>
      </c>
      <c r="J10" s="5" t="s">
        <v>14</v>
      </c>
      <c r="K10" s="7">
        <f>K8/K6/20</f>
        <v>2.777777777777779E-2</v>
      </c>
    </row>
    <row r="11" spans="1:11" x14ac:dyDescent="0.3">
      <c r="A11">
        <f t="shared" si="1"/>
        <v>9</v>
      </c>
      <c r="B11" s="1">
        <f>$K$5/POWER((1+$K$4),A11)</f>
        <v>9669133.7432669587</v>
      </c>
      <c r="C11" s="1">
        <f>$K$5*$K$3</f>
        <v>675000</v>
      </c>
      <c r="D11" s="1">
        <f>C11/POWER((1+$K$4),A11)</f>
        <v>435111.01844701316</v>
      </c>
      <c r="E11" s="3">
        <f t="shared" si="0"/>
        <v>0.64460891621779726</v>
      </c>
      <c r="F11">
        <f>0</f>
        <v>0</v>
      </c>
      <c r="G11" s="1">
        <f>($K$2-$K$3)*$K$5</f>
        <v>375000.00000000012</v>
      </c>
      <c r="H11">
        <f>G11/POWER((1+$K$4),A11)</f>
        <v>241728.34358167407</v>
      </c>
      <c r="J11" s="5"/>
      <c r="K11" s="7">
        <f>(K2-K3)/K3/20</f>
        <v>2.777777777777779E-2</v>
      </c>
    </row>
    <row r="12" spans="1:11" x14ac:dyDescent="0.3">
      <c r="A12">
        <f t="shared" si="1"/>
        <v>10</v>
      </c>
      <c r="B12" s="1">
        <f>$K$5/POWER((1+$K$4),A12)</f>
        <v>9208698.8031113893</v>
      </c>
      <c r="C12" s="1">
        <f>$K$5*$K$3</f>
        <v>675000</v>
      </c>
      <c r="D12" s="1">
        <f>C12/POWER((1+$K$4),A12)</f>
        <v>414391.44614001253</v>
      </c>
      <c r="E12" s="3">
        <f t="shared" si="0"/>
        <v>0.61391325354075932</v>
      </c>
      <c r="F12">
        <f>0</f>
        <v>0</v>
      </c>
      <c r="G12" s="1">
        <f>($K$2-$K$3)*$K$5</f>
        <v>375000.00000000012</v>
      </c>
      <c r="H12">
        <f>G12/POWER((1+$K$4),A12)</f>
        <v>230217.47007778482</v>
      </c>
    </row>
    <row r="13" spans="1:11" x14ac:dyDescent="0.3">
      <c r="A13">
        <f t="shared" si="1"/>
        <v>11</v>
      </c>
      <c r="B13" s="1">
        <f>$K$5/POWER((1+$K$4),A13)</f>
        <v>8770189.3362965602</v>
      </c>
      <c r="C13" s="1">
        <f>$K$5*$K$3</f>
        <v>675000</v>
      </c>
      <c r="D13" s="1">
        <f>C13/POWER((1+$K$4),A13)</f>
        <v>394658.52013334527</v>
      </c>
      <c r="E13" s="3">
        <f t="shared" si="0"/>
        <v>0.5846792890864374</v>
      </c>
      <c r="F13">
        <f>0</f>
        <v>0</v>
      </c>
      <c r="G13" s="1">
        <f>($K$2-$K$3)*$K$5</f>
        <v>375000.00000000012</v>
      </c>
      <c r="H13">
        <f>G13/POWER((1+$K$4),A13)</f>
        <v>219254.73340741408</v>
      </c>
    </row>
    <row r="14" spans="1:11" x14ac:dyDescent="0.3">
      <c r="A14">
        <f t="shared" si="1"/>
        <v>12</v>
      </c>
      <c r="B14" s="1">
        <f>$K$5/POWER((1+$K$4),A14)</f>
        <v>8352561.2726633931</v>
      </c>
      <c r="C14" s="1">
        <f>$K$5*$K$3</f>
        <v>675000</v>
      </c>
      <c r="D14" s="1">
        <f>C14/POWER((1+$K$4),A14)</f>
        <v>375865.25726985268</v>
      </c>
      <c r="E14" s="3">
        <f t="shared" si="0"/>
        <v>0.5568374181775595</v>
      </c>
      <c r="F14">
        <f>0</f>
        <v>0</v>
      </c>
      <c r="G14" s="1">
        <f>($K$2-$K$3)*$K$5</f>
        <v>375000.00000000012</v>
      </c>
      <c r="H14">
        <f>G14/POWER((1+$K$4),A14)</f>
        <v>208814.03181658487</v>
      </c>
    </row>
    <row r="15" spans="1:11" x14ac:dyDescent="0.3">
      <c r="A15">
        <f t="shared" si="1"/>
        <v>13</v>
      </c>
      <c r="B15" s="1">
        <f>$K$5/POWER((1+$K$4),A15)</f>
        <v>7954820.2596794199</v>
      </c>
      <c r="C15" s="1">
        <f>$K$5*$K$3</f>
        <v>675000</v>
      </c>
      <c r="D15" s="1">
        <f>C15/POWER((1+$K$4),A15)</f>
        <v>357966.91168557393</v>
      </c>
      <c r="E15" s="3">
        <f t="shared" si="0"/>
        <v>0.53032135064529462</v>
      </c>
      <c r="F15">
        <f>0</f>
        <v>0</v>
      </c>
      <c r="G15" s="1">
        <f>($K$2-$K$3)*$K$5</f>
        <v>375000.00000000012</v>
      </c>
      <c r="H15">
        <f>G15/POWER((1+$K$4),A15)</f>
        <v>198870.50649198558</v>
      </c>
    </row>
    <row r="16" spans="1:11" x14ac:dyDescent="0.3">
      <c r="A16">
        <f t="shared" si="1"/>
        <v>14</v>
      </c>
      <c r="B16" s="1">
        <f>$K$5/POWER((1+$K$4),A16)</f>
        <v>7576019.2949327826</v>
      </c>
      <c r="C16" s="1">
        <f>$K$5*$K$3</f>
        <v>675000</v>
      </c>
      <c r="D16" s="1">
        <f>C16/POWER((1+$K$4),A16)</f>
        <v>340920.86827197525</v>
      </c>
      <c r="E16" s="3">
        <f t="shared" si="0"/>
        <v>0.50506795299551888</v>
      </c>
      <c r="F16">
        <f>0</f>
        <v>0</v>
      </c>
      <c r="G16" s="1">
        <f>($K$2-$K$3)*$K$5</f>
        <v>375000.00000000012</v>
      </c>
      <c r="H16">
        <f>G16/POWER((1+$K$4),A16)</f>
        <v>189400.48237331962</v>
      </c>
    </row>
    <row r="17" spans="1:10" x14ac:dyDescent="0.3">
      <c r="A17">
        <f t="shared" si="1"/>
        <v>15</v>
      </c>
      <c r="B17" s="1">
        <f>$K$5/POWER((1+$K$4),A17)</f>
        <v>7215256.4713645531</v>
      </c>
      <c r="C17" s="1">
        <f>$K$5*$K$3</f>
        <v>675000</v>
      </c>
      <c r="D17" s="1">
        <f>C17/POWER((1+$K$4),A17)</f>
        <v>324686.5412114049</v>
      </c>
      <c r="E17" s="3">
        <f t="shared" si="0"/>
        <v>0.48101709809097021</v>
      </c>
      <c r="F17">
        <f>0</f>
        <v>0</v>
      </c>
      <c r="G17" s="1">
        <f>($K$2-$K$3)*$K$5</f>
        <v>375000.00000000012</v>
      </c>
      <c r="H17">
        <f>G17/POWER((1+$K$4),A17)</f>
        <v>180381.41178411388</v>
      </c>
    </row>
    <row r="18" spans="1:10" x14ac:dyDescent="0.3">
      <c r="A18">
        <f t="shared" si="1"/>
        <v>16</v>
      </c>
      <c r="B18" s="1">
        <f>$K$5/POWER((1+$K$4),A18)</f>
        <v>6871672.8298710035</v>
      </c>
      <c r="C18" s="1">
        <f>$K$5*$K$3</f>
        <v>675000</v>
      </c>
      <c r="D18" s="1">
        <f>C18/POWER((1+$K$4),A18)</f>
        <v>309225.27734419517</v>
      </c>
      <c r="E18" s="3">
        <f t="shared" si="0"/>
        <v>0.45811152199140021</v>
      </c>
      <c r="F18">
        <f>0</f>
        <v>0</v>
      </c>
      <c r="G18" s="1">
        <f>($K$2-$K$3)*$K$5</f>
        <v>375000.00000000012</v>
      </c>
      <c r="H18">
        <f>G18/POWER((1+$K$4),A18)</f>
        <v>171791.82074677513</v>
      </c>
    </row>
    <row r="19" spans="1:10" x14ac:dyDescent="0.3">
      <c r="A19">
        <f t="shared" si="1"/>
        <v>17</v>
      </c>
      <c r="B19" s="1">
        <f>$K$5/POWER((1+$K$4),A19)</f>
        <v>6544450.3141628597</v>
      </c>
      <c r="C19" s="1">
        <f>$K$5*$K$3</f>
        <v>675000</v>
      </c>
      <c r="D19" s="1">
        <f>C19/POWER((1+$K$4),A19)</f>
        <v>294500.26413732866</v>
      </c>
      <c r="E19" s="3">
        <f t="shared" si="0"/>
        <v>0.43629668761085727</v>
      </c>
      <c r="F19">
        <f>0</f>
        <v>0</v>
      </c>
      <c r="G19" s="1">
        <f>($K$2-$K$3)*$K$5</f>
        <v>375000.00000000012</v>
      </c>
      <c r="H19">
        <f>G19/POWER((1+$K$4),A19)</f>
        <v>163611.25785407153</v>
      </c>
    </row>
    <row r="20" spans="1:10" x14ac:dyDescent="0.3">
      <c r="A20">
        <f>A19+1</f>
        <v>18</v>
      </c>
      <c r="B20" s="1">
        <f>$K$5/POWER((1+$K$4),A20)</f>
        <v>6232809.8230122468</v>
      </c>
      <c r="C20" s="1">
        <f>$K$5*$K$3</f>
        <v>675000</v>
      </c>
      <c r="D20" s="1">
        <f>C20/POWER((1+$K$4),A20)</f>
        <v>280476.44203555112</v>
      </c>
      <c r="E20" s="3">
        <f t="shared" si="0"/>
        <v>0.41552065486748313</v>
      </c>
      <c r="F20">
        <f>0</f>
        <v>0</v>
      </c>
      <c r="G20" s="1">
        <f>($K$2-$K$3)*$K$5</f>
        <v>375000.00000000012</v>
      </c>
      <c r="H20">
        <f>G20/POWER((1+$K$4),A20)</f>
        <v>155820.24557530624</v>
      </c>
    </row>
    <row r="21" spans="1:10" x14ac:dyDescent="0.3">
      <c r="A21">
        <f t="shared" si="1"/>
        <v>19</v>
      </c>
      <c r="B21" s="1">
        <f>$K$5/POWER((1+$K$4),A21)</f>
        <v>5936009.3552497588</v>
      </c>
      <c r="C21" s="1">
        <f>$K$5*$K$3</f>
        <v>675000</v>
      </c>
      <c r="D21" s="1">
        <f>C21/POWER((1+$K$4),A21)</f>
        <v>267120.42098623916</v>
      </c>
      <c r="E21" s="3">
        <f t="shared" si="0"/>
        <v>0.39573395701665059</v>
      </c>
      <c r="F21">
        <f>0</f>
        <v>0</v>
      </c>
      <c r="G21" s="1">
        <f>($K$2-$K$3)*$K$5</f>
        <v>375000.00000000012</v>
      </c>
      <c r="H21">
        <f>G21/POWER((1+$K$4),A21)</f>
        <v>148400.23388124403</v>
      </c>
      <c r="J21" s="4"/>
    </row>
    <row r="22" spans="1:10" x14ac:dyDescent="0.3">
      <c r="A22" s="5" t="s">
        <v>15</v>
      </c>
      <c r="B22" s="6">
        <f>SUM(B2:B21)</f>
        <v>196279812.89500472</v>
      </c>
      <c r="C22" s="6">
        <f>SUM(C2:C21)</f>
        <v>13500000</v>
      </c>
      <c r="D22" s="6">
        <f>SUM(D2:D21)</f>
        <v>8832591.5802752133</v>
      </c>
      <c r="E22" s="8">
        <f>SUM(E2:E21)</f>
        <v>13.085320859666986</v>
      </c>
      <c r="F22" s="5"/>
      <c r="G22" s="5">
        <f>SUM(G2:G21)</f>
        <v>7500000.0000000009</v>
      </c>
      <c r="H22" s="5">
        <f>SUM(H2:H21)</f>
        <v>4906995.3223751197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</dc:creator>
  <cp:lastModifiedBy>Schäfer</cp:lastModifiedBy>
  <dcterms:created xsi:type="dcterms:W3CDTF">2024-01-18T14:14:51Z</dcterms:created>
  <dcterms:modified xsi:type="dcterms:W3CDTF">2024-01-18T14:56:43Z</dcterms:modified>
</cp:coreProperties>
</file>