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/>
  <mc:AlternateContent xmlns:mc="http://schemas.openxmlformats.org/markup-compatibility/2006">
    <mc:Choice Requires="x15">
      <x15ac:absPath xmlns:x15ac="http://schemas.microsoft.com/office/spreadsheetml/2010/11/ac" url="C:\Users\Schäfer\Desktop\"/>
    </mc:Choice>
  </mc:AlternateContent>
  <xr:revisionPtr revIDLastSave="0" documentId="8_{874239E9-D6F7-4334-B9C3-E126529A8BB6}" xr6:coauthVersionLast="36" xr6:coauthVersionMax="36" xr10:uidLastSave="{00000000-0000-0000-0000-000000000000}"/>
  <bookViews>
    <workbookView xWindow="32772" yWindow="32772" windowWidth="16380" windowHeight="8196" tabRatio="181" xr2:uid="{00000000-000D-0000-FFFF-FFFF00000000}"/>
  </bookViews>
  <sheets>
    <sheet name="Tabelle1" sheetId="1" r:id="rId1"/>
    <sheet name="Tabelle2" sheetId="2" r:id="rId2"/>
    <sheet name="Tabelle3" sheetId="3" r:id="rId3"/>
  </sheets>
  <calcPr calcId="191029"/>
</workbook>
</file>

<file path=xl/calcChain.xml><?xml version="1.0" encoding="utf-8"?>
<calcChain xmlns="http://schemas.openxmlformats.org/spreadsheetml/2006/main">
  <c r="C23" i="1" l="1"/>
  <c r="B3" i="3" l="1"/>
  <c r="C3" i="3"/>
  <c r="B4" i="3"/>
  <c r="C4" i="3"/>
  <c r="B5" i="3"/>
  <c r="E5" i="3" s="1"/>
  <c r="C5" i="3"/>
  <c r="D5" i="3" s="1"/>
  <c r="B6" i="3"/>
  <c r="C6" i="3"/>
  <c r="D6" i="3" s="1"/>
  <c r="B7" i="3"/>
  <c r="C7" i="3"/>
  <c r="B8" i="3"/>
  <c r="E8" i="3" s="1"/>
  <c r="C8" i="3"/>
  <c r="D8" i="3" s="1"/>
  <c r="B9" i="3"/>
  <c r="C9" i="3"/>
  <c r="B10" i="3"/>
  <c r="C10" i="3"/>
  <c r="D10" i="3" s="1"/>
  <c r="B11" i="3"/>
  <c r="C11" i="3"/>
  <c r="C2" i="3"/>
  <c r="B2" i="3"/>
  <c r="E2" i="3" s="1"/>
  <c r="E11" i="3"/>
  <c r="D11" i="3"/>
  <c r="A11" i="3"/>
  <c r="E10" i="3"/>
  <c r="A10" i="3"/>
  <c r="E9" i="3"/>
  <c r="D9" i="3"/>
  <c r="A9" i="3"/>
  <c r="A8" i="3"/>
  <c r="E7" i="3"/>
  <c r="D7" i="3"/>
  <c r="A7" i="3"/>
  <c r="E6" i="3"/>
  <c r="A6" i="3"/>
  <c r="A5" i="3"/>
  <c r="E4" i="3"/>
  <c r="D4" i="3"/>
  <c r="A4" i="3"/>
  <c r="E3" i="3"/>
  <c r="D3" i="3"/>
  <c r="A3" i="3"/>
  <c r="D2" i="3"/>
  <c r="G2" i="3" l="1"/>
  <c r="G3" i="3" s="1"/>
  <c r="F2" i="3"/>
  <c r="H2" i="3" l="1"/>
  <c r="I2" i="3" s="1"/>
  <c r="F3" i="3"/>
  <c r="G4" i="3"/>
  <c r="G5" i="3" l="1"/>
  <c r="F4" i="3"/>
  <c r="H3" i="3"/>
  <c r="I3" i="3" s="1"/>
  <c r="L2" i="3"/>
  <c r="M2" i="3"/>
  <c r="J2" i="3"/>
  <c r="K2" i="3"/>
  <c r="M3" i="3" l="1"/>
  <c r="L3" i="3"/>
  <c r="K3" i="3"/>
  <c r="J3" i="3"/>
  <c r="G6" i="3"/>
  <c r="H4" i="3"/>
  <c r="I4" i="3" s="1"/>
  <c r="F5" i="3"/>
  <c r="H5" i="3" l="1"/>
  <c r="I5" i="3" s="1"/>
  <c r="F6" i="3"/>
  <c r="G7" i="3"/>
  <c r="L4" i="3"/>
  <c r="J4" i="3"/>
  <c r="M4" i="3"/>
  <c r="K4" i="3"/>
  <c r="G8" i="3" l="1"/>
  <c r="F7" i="3"/>
  <c r="H6" i="3"/>
  <c r="I6" i="3" s="1"/>
  <c r="L5" i="3"/>
  <c r="J5" i="3"/>
  <c r="M5" i="3"/>
  <c r="K5" i="3"/>
  <c r="L6" i="3" l="1"/>
  <c r="M6" i="3"/>
  <c r="K6" i="3"/>
  <c r="J6" i="3"/>
  <c r="F8" i="3"/>
  <c r="H7" i="3"/>
  <c r="I7" i="3" s="1"/>
  <c r="G9" i="3"/>
  <c r="G10" i="3" l="1"/>
  <c r="L7" i="3"/>
  <c r="K7" i="3"/>
  <c r="J7" i="3"/>
  <c r="M7" i="3"/>
  <c r="F9" i="3"/>
  <c r="H8" i="3"/>
  <c r="I8" i="3" s="1"/>
  <c r="J8" i="3" l="1"/>
  <c r="M8" i="3"/>
  <c r="L8" i="3"/>
  <c r="K8" i="3"/>
  <c r="F10" i="3"/>
  <c r="H9" i="3"/>
  <c r="I9" i="3" s="1"/>
  <c r="G11" i="3"/>
  <c r="K9" i="3" l="1"/>
  <c r="J9" i="3"/>
  <c r="M9" i="3"/>
  <c r="L9" i="3"/>
  <c r="F11" i="3"/>
  <c r="H11" i="3" s="1"/>
  <c r="I11" i="3" s="1"/>
  <c r="H10" i="3"/>
  <c r="I10" i="3" s="1"/>
  <c r="M11" i="3" l="1"/>
  <c r="L11" i="3"/>
  <c r="J11" i="3"/>
  <c r="K11" i="3"/>
  <c r="L10" i="3"/>
  <c r="K10" i="3"/>
  <c r="J10" i="3"/>
  <c r="M10" i="3"/>
</calcChain>
</file>

<file path=xl/sharedStrings.xml><?xml version="1.0" encoding="utf-8"?>
<sst xmlns="http://schemas.openxmlformats.org/spreadsheetml/2006/main" count="19" uniqueCount="16">
  <si>
    <t>q_i</t>
  </si>
  <si>
    <t>p_i</t>
  </si>
  <si>
    <t>l</t>
  </si>
  <si>
    <t>hc - chi(l)</t>
  </si>
  <si>
    <t>chi(l)</t>
  </si>
  <si>
    <t>C(l)</t>
  </si>
  <si>
    <t>S(l)</t>
  </si>
  <si>
    <t>phi(l)</t>
  </si>
  <si>
    <t>Cobb.-D. 0,5</t>
  </si>
  <si>
    <t>Perf. Subs. 0,5</t>
  </si>
  <si>
    <t>Perf. Subs. 0,8</t>
  </si>
  <si>
    <t>year</t>
  </si>
  <si>
    <t>difference cost [billion €]</t>
  </si>
  <si>
    <t>Twh</t>
  </si>
  <si>
    <t>emission [Mt]</t>
  </si>
  <si>
    <t>electricity [Twh]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</si>
</sst>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indexed="8"/>
      </left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3" fontId="0" fillId="0" borderId="0" xfId="0" applyNumberFormat="1"/>
    <xf numFmtId="3" fontId="1" fillId="0" borderId="0" xfId="0" applyNumberFormat="1" applyFont="1"/>
    <xf numFmtId="3" fontId="0" fillId="0" borderId="1" xfId="0" applyNumberFormat="1" applyFont="1" applyBorder="1"/>
    <xf numFmtId="0" fontId="2" fillId="0" borderId="0" xfId="0" applyFont="1"/>
    <xf numFmtId="3" fontId="2" fillId="0" borderId="1" xfId="0" applyNumberFormat="1" applyFont="1" applyBorder="1"/>
    <xf numFmtId="3" fontId="0" fillId="0" borderId="0" xfId="0" applyNumberFormat="1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tabSelected="1" workbookViewId="0">
      <selection activeCell="F1" sqref="F1:H1"/>
    </sheetView>
  </sheetViews>
  <sheetFormatPr baseColWidth="10" defaultRowHeight="13.2" x14ac:dyDescent="0.25"/>
  <cols>
    <col min="1" max="256" width="12.44140625" customWidth="1"/>
  </cols>
  <sheetData>
    <row r="1" spans="1:5" x14ac:dyDescent="0.25">
      <c r="A1" t="s">
        <v>11</v>
      </c>
      <c r="B1" t="s">
        <v>12</v>
      </c>
      <c r="C1" t="s">
        <v>13</v>
      </c>
      <c r="D1" t="s">
        <v>14</v>
      </c>
      <c r="E1" t="s">
        <v>15</v>
      </c>
    </row>
    <row r="2" spans="1:5" x14ac:dyDescent="0.25">
      <c r="A2">
        <v>2001</v>
      </c>
      <c r="B2" s="1">
        <v>1.14205646795</v>
      </c>
      <c r="C2" s="1">
        <v>18.145000000000003</v>
      </c>
      <c r="D2" s="2">
        <v>330209.8762888835</v>
      </c>
      <c r="E2" s="1">
        <v>547.48050000000012</v>
      </c>
    </row>
    <row r="3" spans="1:5" x14ac:dyDescent="0.25">
      <c r="A3">
        <v>2002</v>
      </c>
      <c r="B3" s="1">
        <v>1.6876109448670999</v>
      </c>
      <c r="C3" s="1">
        <v>24.969850000000001</v>
      </c>
      <c r="D3" s="2">
        <v>333096.73769162269</v>
      </c>
      <c r="E3" s="1">
        <v>540.58500000000004</v>
      </c>
    </row>
    <row r="4" spans="1:5" x14ac:dyDescent="0.25">
      <c r="A4">
        <v>2003</v>
      </c>
      <c r="B4" s="1">
        <v>1.8040199729341</v>
      </c>
      <c r="C4" s="1">
        <v>28.417100000000001</v>
      </c>
      <c r="D4" s="2">
        <v>332861.398897329</v>
      </c>
      <c r="E4" s="1">
        <v>562.13324588016849</v>
      </c>
    </row>
    <row r="5" spans="1:5" x14ac:dyDescent="0.25">
      <c r="A5">
        <v>2004</v>
      </c>
      <c r="B5" s="1">
        <v>2.5216914086764004</v>
      </c>
      <c r="C5" s="1">
        <v>38.511200000000002</v>
      </c>
      <c r="D5" s="2">
        <v>326855.6150534745</v>
      </c>
      <c r="E5" s="1">
        <v>559.57826512754377</v>
      </c>
    </row>
    <row r="6" spans="1:5" x14ac:dyDescent="0.25">
      <c r="A6">
        <v>2005</v>
      </c>
      <c r="B6" s="1">
        <v>2.4062613598503999</v>
      </c>
      <c r="C6" s="1">
        <v>43.9666</v>
      </c>
      <c r="D6" s="2">
        <v>327081.75860049203</v>
      </c>
      <c r="E6" s="1">
        <v>559.09088550774845</v>
      </c>
    </row>
    <row r="7" spans="1:5" x14ac:dyDescent="0.25">
      <c r="A7">
        <v>2006</v>
      </c>
      <c r="B7" s="1">
        <v>3.1355539650652</v>
      </c>
      <c r="C7" s="1">
        <v>51.545300000000005</v>
      </c>
      <c r="D7" s="2">
        <v>333304.29684674856</v>
      </c>
      <c r="E7" s="1">
        <v>566.95564877386153</v>
      </c>
    </row>
    <row r="8" spans="1:5" x14ac:dyDescent="0.25">
      <c r="A8">
        <v>2007</v>
      </c>
      <c r="B8" s="1">
        <v>5.0887991435475994</v>
      </c>
      <c r="C8" s="1">
        <v>67.009999999999991</v>
      </c>
      <c r="D8" s="2">
        <v>343860.68046675512</v>
      </c>
      <c r="E8" s="1">
        <v>551.21385901247902</v>
      </c>
    </row>
    <row r="9" spans="1:5" x14ac:dyDescent="0.25">
      <c r="A9">
        <v>2008</v>
      </c>
      <c r="B9" s="1">
        <v>4.1767686143720999</v>
      </c>
      <c r="C9" s="1">
        <v>71.147800000000004</v>
      </c>
      <c r="D9" s="2">
        <v>323546.62370347505</v>
      </c>
      <c r="E9" s="1">
        <v>546.44905079439263</v>
      </c>
    </row>
    <row r="10" spans="1:5" x14ac:dyDescent="0.25">
      <c r="A10">
        <v>2009</v>
      </c>
      <c r="B10" s="1">
        <v>7.5789620711836996</v>
      </c>
      <c r="C10" s="1">
        <v>75.058399999999992</v>
      </c>
      <c r="D10" s="2">
        <v>294390.79102013656</v>
      </c>
      <c r="E10" s="1">
        <v>499.73149367646403</v>
      </c>
    </row>
    <row r="11" spans="1:5" x14ac:dyDescent="0.25">
      <c r="A11">
        <v>2010</v>
      </c>
      <c r="B11" s="1">
        <v>9.3280232923999993</v>
      </c>
      <c r="C11" s="1">
        <v>82.331415722000003</v>
      </c>
      <c r="D11" s="2">
        <v>308116.53859799553</v>
      </c>
      <c r="E11" s="1">
        <v>527.24749136989522</v>
      </c>
    </row>
    <row r="12" spans="1:5" x14ac:dyDescent="0.25">
      <c r="A12">
        <v>2011</v>
      </c>
      <c r="B12" s="1">
        <v>11.928740877899999</v>
      </c>
      <c r="C12" s="1">
        <v>103.13608860000002</v>
      </c>
      <c r="D12" s="2">
        <v>304264.30040231784</v>
      </c>
      <c r="E12" s="1">
        <v>488.48839885288771</v>
      </c>
    </row>
    <row r="13" spans="1:5" x14ac:dyDescent="0.25">
      <c r="A13">
        <v>2012</v>
      </c>
      <c r="B13" s="1">
        <v>15.611510293589999</v>
      </c>
      <c r="C13" s="1">
        <v>118.33058238999999</v>
      </c>
      <c r="D13" s="2">
        <v>312966.17866750888</v>
      </c>
      <c r="E13" s="1">
        <v>485.51717835243107</v>
      </c>
    </row>
    <row r="14" spans="1:5" x14ac:dyDescent="0.25">
      <c r="A14">
        <v>2013</v>
      </c>
      <c r="B14" s="1">
        <v>16.921915526860001</v>
      </c>
      <c r="C14" s="1">
        <v>125.69269673099998</v>
      </c>
      <c r="D14" s="2">
        <v>317586.35717157379</v>
      </c>
      <c r="E14" s="1">
        <v>485.69667424340821</v>
      </c>
    </row>
    <row r="15" spans="1:5" x14ac:dyDescent="0.25">
      <c r="A15">
        <v>2014</v>
      </c>
      <c r="B15" s="1">
        <v>19.012569700749999</v>
      </c>
      <c r="C15" s="1">
        <v>136.93323249699998</v>
      </c>
      <c r="D15" s="2">
        <v>303119.25218390324</v>
      </c>
      <c r="E15" s="1">
        <v>464.6296902939273</v>
      </c>
    </row>
    <row r="16" spans="1:5" x14ac:dyDescent="0.25">
      <c r="A16">
        <v>2015</v>
      </c>
      <c r="B16" s="1">
        <v>21.879406584310001</v>
      </c>
      <c r="C16" s="1">
        <v>162.73105086300001</v>
      </c>
      <c r="D16" s="2">
        <v>295897.84939551872</v>
      </c>
      <c r="E16" s="1">
        <v>458.83575172806496</v>
      </c>
    </row>
    <row r="17" spans="1:5" x14ac:dyDescent="0.25">
      <c r="A17">
        <v>2016</v>
      </c>
      <c r="B17" s="1">
        <v>23.256973335870001</v>
      </c>
      <c r="C17" s="1">
        <v>162</v>
      </c>
      <c r="D17" s="2">
        <v>297130.07610000006</v>
      </c>
      <c r="E17" s="1">
        <v>459.99748017814187</v>
      </c>
    </row>
    <row r="18" spans="1:5" x14ac:dyDescent="0.25">
      <c r="A18">
        <v>2017</v>
      </c>
      <c r="B18" s="1">
        <v>23.82376343935</v>
      </c>
      <c r="C18" s="1">
        <v>187.4</v>
      </c>
      <c r="D18" s="2">
        <v>279516.18700000003</v>
      </c>
      <c r="E18" s="1">
        <v>436.60125900085075</v>
      </c>
    </row>
    <row r="19" spans="1:5" x14ac:dyDescent="0.25">
      <c r="A19">
        <v>2018</v>
      </c>
      <c r="B19" s="1">
        <v>24.11561652552</v>
      </c>
      <c r="C19" s="1">
        <v>195.3</v>
      </c>
      <c r="D19" s="2">
        <v>266113.23389999999</v>
      </c>
      <c r="E19" s="1">
        <v>418.07015474428289</v>
      </c>
    </row>
    <row r="20" spans="1:5" x14ac:dyDescent="0.25">
      <c r="A20">
        <v>2019</v>
      </c>
      <c r="B20" s="1">
        <v>25.58560595706</v>
      </c>
      <c r="C20" s="1">
        <v>211.8</v>
      </c>
      <c r="D20" s="2">
        <v>216766.15480000002</v>
      </c>
      <c r="E20" s="1">
        <v>366.63059201024419</v>
      </c>
    </row>
    <row r="21" spans="1:5" x14ac:dyDescent="0.25">
      <c r="A21">
        <v>2020</v>
      </c>
      <c r="B21" s="1">
        <v>29.617951485940001</v>
      </c>
      <c r="C21" s="1">
        <v>221.8</v>
      </c>
      <c r="D21" s="2">
        <v>181523.15631968732</v>
      </c>
      <c r="E21" s="1">
        <v>323.17629884563206</v>
      </c>
    </row>
    <row r="22" spans="1:5" x14ac:dyDescent="0.25">
      <c r="A22">
        <v>2021</v>
      </c>
      <c r="B22" s="1">
        <v>18.625419659960002</v>
      </c>
      <c r="C22" s="1">
        <v>199</v>
      </c>
      <c r="D22" s="7">
        <v>208808.41509501799</v>
      </c>
      <c r="E22" s="1">
        <v>355.2976883279739</v>
      </c>
    </row>
    <row r="23" spans="1:5" x14ac:dyDescent="0.25">
      <c r="A23">
        <v>2022</v>
      </c>
      <c r="B23" s="1">
        <v>5.5225752481599999</v>
      </c>
      <c r="C23" s="1">
        <f>203619802379/1000000000</f>
        <v>203.61980237899999</v>
      </c>
      <c r="D23" s="3">
        <v>215000</v>
      </c>
      <c r="E23" s="1">
        <v>326.7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useFirstPageNumber="1" horizontalDpi="300" verticalDpi="300" r:id="rId1"/>
  <headerFooter alignWithMargins="0">
    <oddHeader>&amp;C&amp;"Times New Roman,Standard"&amp;12&amp;A</oddHeader>
    <oddFooter>&amp;C&amp;"Times New Roman,Standard"&amp;12Seite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1"/>
  <sheetViews>
    <sheetView workbookViewId="0">
      <selection activeCell="B1" sqref="B1"/>
    </sheetView>
  </sheetViews>
  <sheetFormatPr baseColWidth="10" defaultRowHeight="13.2" x14ac:dyDescent="0.25"/>
  <cols>
    <col min="1" max="256" width="12.44140625" customWidth="1"/>
  </cols>
  <sheetData>
    <row r="1" spans="1:2" x14ac:dyDescent="0.25">
      <c r="A1" s="4" t="s">
        <v>0</v>
      </c>
      <c r="B1" t="s">
        <v>1</v>
      </c>
    </row>
    <row r="2" spans="1:2" x14ac:dyDescent="0.25">
      <c r="A2" s="4">
        <v>290</v>
      </c>
      <c r="B2">
        <v>86.54</v>
      </c>
    </row>
    <row r="3" spans="1:2" x14ac:dyDescent="0.25">
      <c r="A3" s="4">
        <v>150</v>
      </c>
      <c r="B3">
        <v>89.4</v>
      </c>
    </row>
    <row r="4" spans="1:2" x14ac:dyDescent="0.25">
      <c r="A4" s="4">
        <v>300</v>
      </c>
      <c r="B4">
        <v>90.76</v>
      </c>
    </row>
    <row r="5" spans="1:2" x14ac:dyDescent="0.25">
      <c r="A5" s="4">
        <v>260</v>
      </c>
      <c r="B5">
        <v>91.079999999999984</v>
      </c>
    </row>
    <row r="6" spans="1:2" x14ac:dyDescent="0.25">
      <c r="A6" s="4">
        <v>320</v>
      </c>
      <c r="B6">
        <v>91.85</v>
      </c>
    </row>
    <row r="7" spans="1:2" x14ac:dyDescent="0.25">
      <c r="A7" s="4">
        <v>340</v>
      </c>
      <c r="B7">
        <v>92.51</v>
      </c>
    </row>
    <row r="8" spans="1:2" x14ac:dyDescent="0.25">
      <c r="A8" s="4">
        <v>80</v>
      </c>
      <c r="B8">
        <v>94.949999999999989</v>
      </c>
    </row>
    <row r="9" spans="1:2" x14ac:dyDescent="0.25">
      <c r="A9" s="4">
        <v>160</v>
      </c>
      <c r="B9">
        <v>95.66</v>
      </c>
    </row>
    <row r="10" spans="1:2" x14ac:dyDescent="0.25">
      <c r="A10" s="4">
        <v>110</v>
      </c>
      <c r="B10">
        <v>96.68</v>
      </c>
    </row>
    <row r="11" spans="1:2" x14ac:dyDescent="0.25">
      <c r="A11" s="4">
        <v>100</v>
      </c>
      <c r="B11">
        <v>100.19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Roman,Standard"&amp;12&amp;A</oddHeader>
    <oddFooter>&amp;C&amp;"Times New Roman,Standard"&amp;12Seite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1"/>
  <sheetViews>
    <sheetView zoomScaleNormal="100" workbookViewId="0">
      <selection activeCell="B2" sqref="B2:C11"/>
    </sheetView>
  </sheetViews>
  <sheetFormatPr baseColWidth="10" defaultRowHeight="13.2" x14ac:dyDescent="0.25"/>
  <cols>
    <col min="1" max="256" width="12.44140625" customWidth="1"/>
  </cols>
  <sheetData>
    <row r="1" spans="1:13" x14ac:dyDescent="0.25">
      <c r="A1" s="5" t="s">
        <v>2</v>
      </c>
      <c r="B1" s="6" t="s">
        <v>0</v>
      </c>
      <c r="C1" s="5" t="s">
        <v>1</v>
      </c>
      <c r="D1" s="5"/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8</v>
      </c>
      <c r="L1" s="5" t="s">
        <v>9</v>
      </c>
      <c r="M1" s="5" t="s">
        <v>10</v>
      </c>
    </row>
    <row r="2" spans="1:13" x14ac:dyDescent="0.25">
      <c r="A2" s="5">
        <v>1</v>
      </c>
      <c r="B2" s="4">
        <f>Tabelle2!A2</f>
        <v>290</v>
      </c>
      <c r="C2">
        <f>Tabelle2!B2</f>
        <v>86.54</v>
      </c>
      <c r="D2">
        <f>C2-50</f>
        <v>36.540000000000006</v>
      </c>
      <c r="E2">
        <f>B2/10000</f>
        <v>2.9000000000000001E-2</v>
      </c>
      <c r="F2">
        <f>E2</f>
        <v>2.9000000000000001E-2</v>
      </c>
      <c r="G2">
        <f>D2*E2</f>
        <v>1.0596600000000003</v>
      </c>
      <c r="H2">
        <f>D2*F2</f>
        <v>1.0596600000000003</v>
      </c>
      <c r="I2">
        <f>G2/H2</f>
        <v>1</v>
      </c>
      <c r="J2">
        <f>POWER(I2,0.5)*POWER(F2,0.5)</f>
        <v>0.17029386365926402</v>
      </c>
      <c r="K2">
        <f>POWER(I2,0.8)*POWER(F2,0.2)</f>
        <v>0.49258320434874697</v>
      </c>
      <c r="L2" s="5">
        <f>0.5*I2+0.5*F2</f>
        <v>0.51449999999999996</v>
      </c>
      <c r="M2" s="5">
        <f>0.8*I2+0.2*F2</f>
        <v>0.80580000000000007</v>
      </c>
    </row>
    <row r="3" spans="1:13" x14ac:dyDescent="0.25">
      <c r="A3" s="5">
        <f>A2+1</f>
        <v>2</v>
      </c>
      <c r="B3" s="4">
        <f>Tabelle2!A3</f>
        <v>150</v>
      </c>
      <c r="C3">
        <f>Tabelle2!B3</f>
        <v>89.4</v>
      </c>
      <c r="D3">
        <f t="shared" ref="D3:D11" si="0">C3-50</f>
        <v>39.400000000000006</v>
      </c>
      <c r="E3">
        <f t="shared" ref="E3:E11" si="1">B3/10000</f>
        <v>1.4999999999999999E-2</v>
      </c>
      <c r="F3">
        <f>F2+E3</f>
        <v>4.3999999999999997E-2</v>
      </c>
      <c r="G3">
        <f>D3*E3+G2</f>
        <v>1.6506600000000002</v>
      </c>
      <c r="H3">
        <f t="shared" ref="H3:H11" si="2">D3*F3</f>
        <v>1.7336000000000003</v>
      </c>
      <c r="I3">
        <f t="shared" ref="I3:I11" si="3">G3/H3</f>
        <v>0.95215736040609134</v>
      </c>
      <c r="J3">
        <f t="shared" ref="J3:J11" si="4">POWER(I3,0.5)*POWER(F3,0.5)</f>
        <v>0.20468249524047732</v>
      </c>
      <c r="K3">
        <f t="shared" ref="K3:K11" si="5">POWER(I3,0.8)*POWER(F3,0.2)</f>
        <v>0.51482249910617506</v>
      </c>
      <c r="L3">
        <f t="shared" ref="L3:L11" si="6">0.5*I3+0.5*F3</f>
        <v>0.49807868020304569</v>
      </c>
      <c r="M3">
        <f t="shared" ref="M3:M11" si="7">0.8*I3+0.2*F3</f>
        <v>0.77052588832487312</v>
      </c>
    </row>
    <row r="4" spans="1:13" x14ac:dyDescent="0.25">
      <c r="A4" s="5">
        <f t="shared" ref="A4:A11" si="8">A3+1</f>
        <v>3</v>
      </c>
      <c r="B4" s="4">
        <f>Tabelle2!A4</f>
        <v>300</v>
      </c>
      <c r="C4">
        <f>Tabelle2!B4</f>
        <v>90.76</v>
      </c>
      <c r="D4">
        <f t="shared" si="0"/>
        <v>40.760000000000005</v>
      </c>
      <c r="E4">
        <f t="shared" si="1"/>
        <v>0.03</v>
      </c>
      <c r="F4">
        <f t="shared" ref="F4:F11" si="9">F3+E4</f>
        <v>7.3999999999999996E-2</v>
      </c>
      <c r="G4">
        <f t="shared" ref="G4:G11" si="10">D4*E4+G3</f>
        <v>2.8734600000000006</v>
      </c>
      <c r="H4">
        <f t="shared" si="2"/>
        <v>3.0162400000000003</v>
      </c>
      <c r="I4">
        <f t="shared" si="3"/>
        <v>0.95266291807018022</v>
      </c>
      <c r="J4">
        <f t="shared" si="4"/>
        <v>0.26551281689815531</v>
      </c>
      <c r="K4">
        <f t="shared" si="5"/>
        <v>0.57147567940943311</v>
      </c>
      <c r="L4">
        <f t="shared" si="6"/>
        <v>0.51333145903509014</v>
      </c>
      <c r="M4">
        <f t="shared" si="7"/>
        <v>0.77693033445614423</v>
      </c>
    </row>
    <row r="5" spans="1:13" x14ac:dyDescent="0.25">
      <c r="A5" s="5">
        <f t="shared" si="8"/>
        <v>4</v>
      </c>
      <c r="B5" s="4">
        <f>Tabelle2!A5</f>
        <v>260</v>
      </c>
      <c r="C5">
        <f>Tabelle2!B5</f>
        <v>91.079999999999984</v>
      </c>
      <c r="D5">
        <f t="shared" si="0"/>
        <v>41.079999999999984</v>
      </c>
      <c r="E5">
        <f t="shared" si="1"/>
        <v>2.5999999999999999E-2</v>
      </c>
      <c r="F5">
        <f t="shared" si="9"/>
        <v>9.9999999999999992E-2</v>
      </c>
      <c r="G5">
        <f t="shared" si="10"/>
        <v>3.9415399999999998</v>
      </c>
      <c r="H5">
        <f t="shared" si="2"/>
        <v>4.1079999999999979</v>
      </c>
      <c r="I5">
        <f t="shared" si="3"/>
        <v>0.95947906523855941</v>
      </c>
      <c r="J5">
        <f t="shared" si="4"/>
        <v>0.30975459080351975</v>
      </c>
      <c r="K5">
        <f t="shared" si="5"/>
        <v>0.61041950544197809</v>
      </c>
      <c r="L5">
        <f t="shared" si="6"/>
        <v>0.52973953261927975</v>
      </c>
      <c r="M5">
        <f t="shared" si="7"/>
        <v>0.78758325219084757</v>
      </c>
    </row>
    <row r="6" spans="1:13" x14ac:dyDescent="0.25">
      <c r="A6" s="5">
        <f t="shared" si="8"/>
        <v>5</v>
      </c>
      <c r="B6" s="4">
        <f>Tabelle2!A6</f>
        <v>320</v>
      </c>
      <c r="C6">
        <f>Tabelle2!B6</f>
        <v>91.85</v>
      </c>
      <c r="D6">
        <f t="shared" si="0"/>
        <v>41.849999999999994</v>
      </c>
      <c r="E6">
        <f t="shared" si="1"/>
        <v>3.2000000000000001E-2</v>
      </c>
      <c r="F6">
        <f t="shared" si="9"/>
        <v>0.13200000000000001</v>
      </c>
      <c r="G6">
        <f t="shared" si="10"/>
        <v>5.2807399999999998</v>
      </c>
      <c r="H6">
        <f t="shared" si="2"/>
        <v>5.5241999999999996</v>
      </c>
      <c r="I6">
        <f t="shared" si="3"/>
        <v>0.95592846022953548</v>
      </c>
      <c r="J6">
        <f t="shared" si="4"/>
        <v>0.35522184160084908</v>
      </c>
      <c r="K6">
        <f t="shared" si="5"/>
        <v>0.64336154641583243</v>
      </c>
      <c r="L6">
        <f t="shared" si="6"/>
        <v>0.5439642301147678</v>
      </c>
      <c r="M6">
        <f t="shared" si="7"/>
        <v>0.79114276818362839</v>
      </c>
    </row>
    <row r="7" spans="1:13" x14ac:dyDescent="0.25">
      <c r="A7" s="5">
        <f t="shared" si="8"/>
        <v>6</v>
      </c>
      <c r="B7" s="4">
        <f>Tabelle2!A7</f>
        <v>340</v>
      </c>
      <c r="C7">
        <f>Tabelle2!B7</f>
        <v>92.51</v>
      </c>
      <c r="D7">
        <f t="shared" si="0"/>
        <v>42.510000000000005</v>
      </c>
      <c r="E7">
        <f t="shared" si="1"/>
        <v>3.4000000000000002E-2</v>
      </c>
      <c r="F7">
        <f t="shared" si="9"/>
        <v>0.16600000000000001</v>
      </c>
      <c r="G7">
        <f t="shared" si="10"/>
        <v>6.7260799999999996</v>
      </c>
      <c r="H7">
        <f t="shared" si="2"/>
        <v>7.0566600000000008</v>
      </c>
      <c r="I7">
        <f t="shared" si="3"/>
        <v>0.95315347487338187</v>
      </c>
      <c r="J7">
        <f t="shared" si="4"/>
        <v>0.3977731474458544</v>
      </c>
      <c r="K7" s="5">
        <f t="shared" si="5"/>
        <v>0.67197309691731277</v>
      </c>
      <c r="L7" s="5">
        <f t="shared" si="6"/>
        <v>0.5595767374366909</v>
      </c>
      <c r="M7">
        <f t="shared" si="7"/>
        <v>0.79572277989870555</v>
      </c>
    </row>
    <row r="8" spans="1:13" x14ac:dyDescent="0.25">
      <c r="A8" s="5">
        <f t="shared" si="8"/>
        <v>7</v>
      </c>
      <c r="B8" s="4">
        <f>Tabelle2!A8</f>
        <v>80</v>
      </c>
      <c r="C8">
        <f>Tabelle2!B8</f>
        <v>94.949999999999989</v>
      </c>
      <c r="D8">
        <f t="shared" si="0"/>
        <v>44.949999999999989</v>
      </c>
      <c r="E8">
        <f t="shared" si="1"/>
        <v>8.0000000000000002E-3</v>
      </c>
      <c r="F8">
        <f t="shared" si="9"/>
        <v>0.17400000000000002</v>
      </c>
      <c r="G8">
        <f t="shared" si="10"/>
        <v>7.08568</v>
      </c>
      <c r="H8">
        <f t="shared" si="2"/>
        <v>7.821299999999999</v>
      </c>
      <c r="I8">
        <f t="shared" si="3"/>
        <v>0.90594658177029408</v>
      </c>
      <c r="J8">
        <f t="shared" si="4"/>
        <v>0.39703237302269345</v>
      </c>
      <c r="K8">
        <f t="shared" si="5"/>
        <v>0.65131626272088283</v>
      </c>
      <c r="L8">
        <f t="shared" si="6"/>
        <v>0.53997329088514701</v>
      </c>
      <c r="M8">
        <f t="shared" si="7"/>
        <v>0.75955726541623536</v>
      </c>
    </row>
    <row r="9" spans="1:13" x14ac:dyDescent="0.25">
      <c r="A9" s="5">
        <f t="shared" si="8"/>
        <v>8</v>
      </c>
      <c r="B9" s="4">
        <f>Tabelle2!A9</f>
        <v>160</v>
      </c>
      <c r="C9">
        <f>Tabelle2!B9</f>
        <v>95.66</v>
      </c>
      <c r="D9">
        <f t="shared" si="0"/>
        <v>45.66</v>
      </c>
      <c r="E9">
        <f t="shared" si="1"/>
        <v>1.6E-2</v>
      </c>
      <c r="F9">
        <f t="shared" si="9"/>
        <v>0.19</v>
      </c>
      <c r="G9">
        <f t="shared" si="10"/>
        <v>7.8162399999999996</v>
      </c>
      <c r="H9">
        <f t="shared" si="2"/>
        <v>8.6753999999999998</v>
      </c>
      <c r="I9">
        <f t="shared" si="3"/>
        <v>0.90096594969684396</v>
      </c>
      <c r="J9">
        <f t="shared" si="4"/>
        <v>0.41374331468000825</v>
      </c>
      <c r="K9">
        <f t="shared" si="5"/>
        <v>0.65995970927494041</v>
      </c>
      <c r="L9">
        <f t="shared" si="6"/>
        <v>0.54548297484842201</v>
      </c>
      <c r="M9">
        <f t="shared" si="7"/>
        <v>0.75877275975747527</v>
      </c>
    </row>
    <row r="10" spans="1:13" x14ac:dyDescent="0.25">
      <c r="A10" s="5">
        <f t="shared" si="8"/>
        <v>9</v>
      </c>
      <c r="B10" s="4">
        <f>Tabelle2!A10</f>
        <v>110</v>
      </c>
      <c r="C10">
        <f>Tabelle2!B10</f>
        <v>96.68</v>
      </c>
      <c r="D10">
        <f t="shared" si="0"/>
        <v>46.680000000000007</v>
      </c>
      <c r="E10">
        <f t="shared" si="1"/>
        <v>1.0999999999999999E-2</v>
      </c>
      <c r="F10">
        <f t="shared" si="9"/>
        <v>0.20100000000000001</v>
      </c>
      <c r="G10">
        <f t="shared" si="10"/>
        <v>8.32972</v>
      </c>
      <c r="H10">
        <f t="shared" si="2"/>
        <v>9.3826800000000024</v>
      </c>
      <c r="I10">
        <f t="shared" si="3"/>
        <v>0.88777620040329608</v>
      </c>
      <c r="J10" s="5">
        <f t="shared" si="4"/>
        <v>0.42242516056819168</v>
      </c>
      <c r="K10">
        <f t="shared" si="5"/>
        <v>0.6596020702571771</v>
      </c>
      <c r="L10">
        <f t="shared" si="6"/>
        <v>0.54438810020164807</v>
      </c>
      <c r="M10">
        <f t="shared" si="7"/>
        <v>0.75042096032263694</v>
      </c>
    </row>
    <row r="11" spans="1:13" x14ac:dyDescent="0.25">
      <c r="A11" s="5">
        <f t="shared" si="8"/>
        <v>10</v>
      </c>
      <c r="B11" s="4">
        <f>Tabelle2!A11</f>
        <v>100</v>
      </c>
      <c r="C11">
        <f>Tabelle2!B11</f>
        <v>100.19</v>
      </c>
      <c r="D11">
        <f t="shared" si="0"/>
        <v>50.19</v>
      </c>
      <c r="E11">
        <f t="shared" si="1"/>
        <v>0.01</v>
      </c>
      <c r="F11">
        <f t="shared" si="9"/>
        <v>0.21100000000000002</v>
      </c>
      <c r="G11">
        <f t="shared" si="10"/>
        <v>8.8316200000000009</v>
      </c>
      <c r="H11">
        <f t="shared" si="2"/>
        <v>10.59009</v>
      </c>
      <c r="I11">
        <f t="shared" si="3"/>
        <v>0.83395136396385683</v>
      </c>
      <c r="J11">
        <f t="shared" si="4"/>
        <v>0.41948031872350555</v>
      </c>
      <c r="K11">
        <f t="shared" si="5"/>
        <v>0.63353274911491142</v>
      </c>
      <c r="L11">
        <f t="shared" si="6"/>
        <v>0.5224756819819284</v>
      </c>
      <c r="M11">
        <f t="shared" si="7"/>
        <v>0.70936109117108548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Roman,Standard"&amp;12&amp;A</oddHeader>
    <oddFooter>&amp;C&amp;"Times New Roman,Standard"&amp;12Seite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Schäfer</dc:creator>
  <cp:lastModifiedBy>Schäfer</cp:lastModifiedBy>
  <dcterms:created xsi:type="dcterms:W3CDTF">2023-01-17T08:30:37Z</dcterms:created>
  <dcterms:modified xsi:type="dcterms:W3CDTF">2024-01-11T06:55:59Z</dcterms:modified>
</cp:coreProperties>
</file>