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filterPrivacy="1" defaultThemeVersion="124226"/>
  <xr:revisionPtr revIDLastSave="0" documentId="13_ncr:1_{7033C3DF-8E80-424C-9BDF-272B59B8535E}" xr6:coauthVersionLast="47" xr6:coauthVersionMax="47" xr10:uidLastSave="{00000000-0000-0000-0000-000000000000}"/>
  <bookViews>
    <workbookView xWindow="-120" yWindow="-16320" windowWidth="29040" windowHeight="15990" firstSheet="1" activeTab="1" xr2:uid="{00000000-000D-0000-FFFF-FFFF00000000}"/>
  </bookViews>
  <sheets>
    <sheet name="Tabelle4" sheetId="7" r:id="rId1"/>
    <sheet name="Bsp Kläranlage" sheetId="2" r:id="rId2"/>
    <sheet name="Beispiel xx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7" i="3" l="1"/>
  <c r="W38" i="3" s="1"/>
  <c r="W39" i="3" s="1"/>
  <c r="W40" i="3" s="1"/>
  <c r="W41" i="3" s="1"/>
  <c r="W42" i="3" s="1"/>
  <c r="W43" i="3" s="1"/>
  <c r="U37" i="3"/>
  <c r="U38" i="3" s="1"/>
  <c r="U39" i="3" s="1"/>
  <c r="U40" i="3" s="1"/>
  <c r="U41" i="3" s="1"/>
  <c r="U42" i="3" s="1"/>
  <c r="U43" i="3" s="1"/>
  <c r="M37" i="3"/>
  <c r="M38" i="3" s="1"/>
  <c r="M39" i="3" s="1"/>
  <c r="M40" i="3" s="1"/>
  <c r="M41" i="3" s="1"/>
  <c r="M42" i="3" s="1"/>
  <c r="M43" i="3" s="1"/>
  <c r="G37" i="3"/>
  <c r="G38" i="3" s="1"/>
  <c r="G39" i="3" s="1"/>
  <c r="G40" i="3" s="1"/>
  <c r="G41" i="3" s="1"/>
  <c r="G42" i="3" s="1"/>
  <c r="G43" i="3" s="1"/>
  <c r="E22" i="3"/>
  <c r="E23" i="3" s="1"/>
  <c r="E24" i="3" s="1"/>
  <c r="E25" i="3" s="1"/>
  <c r="E26" i="3" s="1"/>
  <c r="E27" i="3" s="1"/>
  <c r="E28" i="3" s="1"/>
  <c r="D23" i="3"/>
  <c r="J23" i="3" s="1"/>
  <c r="D38" i="3" s="1"/>
  <c r="D24" i="3"/>
  <c r="J24" i="3" s="1"/>
  <c r="D39" i="3" s="1"/>
  <c r="T39" i="3" s="1"/>
  <c r="V39" i="3" s="1"/>
  <c r="D25" i="3"/>
  <c r="T25" i="3" s="1"/>
  <c r="J25" i="3" s="1"/>
  <c r="D40" i="3" s="1"/>
  <c r="T40" i="3" s="1"/>
  <c r="D26" i="3"/>
  <c r="D27" i="3"/>
  <c r="J27" i="3" s="1"/>
  <c r="D42" i="3" s="1"/>
  <c r="W22" i="3"/>
  <c r="W23" i="3" s="1"/>
  <c r="W24" i="3" s="1"/>
  <c r="W25" i="3" s="1"/>
  <c r="W26" i="3" s="1"/>
  <c r="W27" i="3" s="1"/>
  <c r="W28" i="3" s="1"/>
  <c r="U22" i="3"/>
  <c r="U23" i="3" s="1"/>
  <c r="U24" i="3" s="1"/>
  <c r="U25" i="3" s="1"/>
  <c r="U26" i="3" s="1"/>
  <c r="U27" i="3" s="1"/>
  <c r="U28" i="3" s="1"/>
  <c r="C22" i="3"/>
  <c r="C37" i="3" s="1"/>
  <c r="C23" i="3"/>
  <c r="C38" i="3" s="1"/>
  <c r="C24" i="3"/>
  <c r="C39" i="3" s="1"/>
  <c r="C25" i="3"/>
  <c r="C40" i="3" s="1"/>
  <c r="C26" i="3"/>
  <c r="C41" i="3" s="1"/>
  <c r="C27" i="3"/>
  <c r="C42" i="3" s="1"/>
  <c r="C21" i="3"/>
  <c r="C36" i="3" s="1"/>
  <c r="M22" i="3"/>
  <c r="M23" i="3" s="1"/>
  <c r="M24" i="3" s="1"/>
  <c r="M25" i="3" s="1"/>
  <c r="M26" i="3" s="1"/>
  <c r="M27" i="3" s="1"/>
  <c r="M28" i="3" s="1"/>
  <c r="K22" i="3"/>
  <c r="K23" i="3" s="1"/>
  <c r="K24" i="3" s="1"/>
  <c r="K25" i="3" s="1"/>
  <c r="K26" i="3" s="1"/>
  <c r="K27" i="3" s="1"/>
  <c r="K28" i="3" s="1"/>
  <c r="G22" i="3"/>
  <c r="G23" i="3" s="1"/>
  <c r="G24" i="3" s="1"/>
  <c r="G25" i="3" s="1"/>
  <c r="G26" i="3" s="1"/>
  <c r="G27" i="3" s="1"/>
  <c r="G28" i="3" s="1"/>
  <c r="I7" i="3"/>
  <c r="I8" i="3" s="1"/>
  <c r="I9" i="3" s="1"/>
  <c r="I10" i="3" s="1"/>
  <c r="I11" i="3" s="1"/>
  <c r="I12" i="3" s="1"/>
  <c r="I13" i="3" s="1"/>
  <c r="F13" i="3"/>
  <c r="H12" i="3" s="1"/>
  <c r="F7" i="3"/>
  <c r="D22" i="3" s="1"/>
  <c r="J22" i="3" s="1"/>
  <c r="D37" i="3" s="1"/>
  <c r="T37" i="3" s="1"/>
  <c r="V37" i="3" s="1"/>
  <c r="K7" i="3"/>
  <c r="K8" i="3" s="1"/>
  <c r="K9" i="3" s="1"/>
  <c r="K10" i="3" s="1"/>
  <c r="K11" i="3" s="1"/>
  <c r="K12" i="3" s="1"/>
  <c r="K13" i="3" s="1"/>
  <c r="G7" i="3"/>
  <c r="G8" i="3" s="1"/>
  <c r="G9" i="3" s="1"/>
  <c r="G10" i="3" s="1"/>
  <c r="G11" i="3" s="1"/>
  <c r="G12" i="3" s="1"/>
  <c r="G13" i="3" s="1"/>
  <c r="E7" i="3"/>
  <c r="E8" i="3" s="1"/>
  <c r="E9" i="3" s="1"/>
  <c r="E10" i="3" s="1"/>
  <c r="E11" i="3" s="1"/>
  <c r="E12" i="3" s="1"/>
  <c r="E13" i="3" s="1"/>
  <c r="F6" i="3" l="1"/>
  <c r="D21" i="3" s="1"/>
  <c r="J21" i="3" s="1"/>
  <c r="D36" i="3" s="1"/>
  <c r="V40" i="3"/>
  <c r="T42" i="3"/>
  <c r="V42" i="3" s="1"/>
  <c r="T27" i="3"/>
  <c r="V27" i="3" s="1"/>
  <c r="J26" i="3"/>
  <c r="T23" i="3"/>
  <c r="V23" i="3" s="1"/>
  <c r="T24" i="3"/>
  <c r="V24" i="3" s="1"/>
  <c r="T22" i="3"/>
  <c r="V22" i="3" s="1"/>
  <c r="V25" i="3"/>
  <c r="H7" i="3"/>
  <c r="H11" i="3"/>
  <c r="H10" i="3"/>
  <c r="H9" i="3"/>
  <c r="H8" i="3"/>
  <c r="D25" i="2"/>
  <c r="D26" i="2" s="1"/>
  <c r="D27" i="2" s="1"/>
  <c r="D28" i="2" s="1"/>
  <c r="D29" i="2" s="1"/>
  <c r="D30" i="2" s="1"/>
  <c r="S56" i="2"/>
  <c r="S57" i="2" s="1"/>
  <c r="S58" i="2" s="1"/>
  <c r="S59" i="2" s="1"/>
  <c r="S60" i="2" s="1"/>
  <c r="S61" i="2" s="1"/>
  <c r="U56" i="2"/>
  <c r="U57" i="2" s="1"/>
  <c r="U58" i="2" s="1"/>
  <c r="U59" i="2" s="1"/>
  <c r="U60" i="2" s="1"/>
  <c r="U61" i="2" s="1"/>
  <c r="K56" i="2"/>
  <c r="K57" i="2" s="1"/>
  <c r="K58" i="2" s="1"/>
  <c r="K59" i="2" s="1"/>
  <c r="K60" i="2" s="1"/>
  <c r="F56" i="2"/>
  <c r="F57" i="2" s="1"/>
  <c r="F58" i="2" s="1"/>
  <c r="F59" i="2" s="1"/>
  <c r="F60" i="2" s="1"/>
  <c r="T29" i="2"/>
  <c r="U41" i="2"/>
  <c r="U42" i="2" s="1"/>
  <c r="U43" i="2" s="1"/>
  <c r="U44" i="2" s="1"/>
  <c r="U45" i="2" s="1"/>
  <c r="S41" i="2"/>
  <c r="S42" i="2" s="1"/>
  <c r="S43" i="2" s="1"/>
  <c r="S44" i="2" s="1"/>
  <c r="S45" i="2" s="1"/>
  <c r="K41" i="2"/>
  <c r="K42" i="2" s="1"/>
  <c r="K43" i="2" s="1"/>
  <c r="K44" i="2" s="1"/>
  <c r="K45" i="2" s="1"/>
  <c r="F41" i="2"/>
  <c r="F42" i="2" s="1"/>
  <c r="F43" i="2" s="1"/>
  <c r="F44" i="2" s="1"/>
  <c r="F45" i="2" s="1"/>
  <c r="C29" i="2"/>
  <c r="H29" i="2" s="1"/>
  <c r="C44" i="2" s="1"/>
  <c r="R29" i="2"/>
  <c r="U26" i="2"/>
  <c r="U27" i="2" s="1"/>
  <c r="U28" i="2" s="1"/>
  <c r="U29" i="2" s="1"/>
  <c r="U30" i="2" s="1"/>
  <c r="S26" i="2"/>
  <c r="S27" i="2" s="1"/>
  <c r="S28" i="2" s="1"/>
  <c r="S29" i="2" s="1"/>
  <c r="S30" i="2" s="1"/>
  <c r="C26" i="2"/>
  <c r="H26" i="2" s="1"/>
  <c r="C41" i="2" s="1"/>
  <c r="C27" i="2"/>
  <c r="H27" i="2" s="1"/>
  <c r="C42" i="2" s="1"/>
  <c r="C28" i="2"/>
  <c r="H28" i="2" s="1"/>
  <c r="C43" i="2" s="1"/>
  <c r="H43" i="2" s="1"/>
  <c r="C30" i="2"/>
  <c r="H30" i="2" s="1"/>
  <c r="C45" i="2" s="1"/>
  <c r="C31" i="2"/>
  <c r="H31" i="2" s="1"/>
  <c r="C46" i="2" s="1"/>
  <c r="K26" i="2"/>
  <c r="K27" i="2" s="1"/>
  <c r="K28" i="2" s="1"/>
  <c r="K29" i="2" s="1"/>
  <c r="K30" i="2" s="1"/>
  <c r="F26" i="2"/>
  <c r="F27" i="2" s="1"/>
  <c r="F28" i="2" s="1"/>
  <c r="F29" i="2" s="1"/>
  <c r="F30" i="2" s="1"/>
  <c r="H7" i="2"/>
  <c r="H8" i="2" s="1"/>
  <c r="H9" i="2" s="1"/>
  <c r="H10" i="2" s="1"/>
  <c r="H11" i="2" s="1"/>
  <c r="E13" i="2"/>
  <c r="G11" i="2" s="1"/>
  <c r="J7" i="2"/>
  <c r="J8" i="2" s="1"/>
  <c r="J9" i="2" s="1"/>
  <c r="D7" i="2"/>
  <c r="D8" i="2" s="1"/>
  <c r="D9" i="2" s="1"/>
  <c r="F7" i="2"/>
  <c r="F8" i="2" s="1"/>
  <c r="F9" i="2" s="1"/>
  <c r="H6" i="3" l="1"/>
  <c r="T21" i="3"/>
  <c r="V21" i="3" s="1"/>
  <c r="V28" i="3" s="1"/>
  <c r="D28" i="3"/>
  <c r="F26" i="3" s="1"/>
  <c r="T26" i="3"/>
  <c r="V26" i="3" s="1"/>
  <c r="D41" i="3"/>
  <c r="T41" i="3" s="1"/>
  <c r="V41" i="3" s="1"/>
  <c r="D43" i="3"/>
  <c r="T38" i="3"/>
  <c r="V38" i="3" s="1"/>
  <c r="T36" i="3"/>
  <c r="J28" i="3"/>
  <c r="L21" i="3" s="1"/>
  <c r="F24" i="3"/>
  <c r="F22" i="3"/>
  <c r="H13" i="3"/>
  <c r="R32" i="2"/>
  <c r="R25" i="2" s="1"/>
  <c r="I25" i="2"/>
  <c r="H41" i="2"/>
  <c r="H42" i="2"/>
  <c r="R46" i="2"/>
  <c r="H46" i="2" s="1"/>
  <c r="R45" i="2"/>
  <c r="H45" i="2" s="1"/>
  <c r="H44" i="2"/>
  <c r="F61" i="2"/>
  <c r="F62" i="2"/>
  <c r="K62" i="2"/>
  <c r="K61" i="2"/>
  <c r="S62" i="2"/>
  <c r="U62" i="2"/>
  <c r="K47" i="2"/>
  <c r="K46" i="2"/>
  <c r="U46" i="2"/>
  <c r="U47" i="2"/>
  <c r="F46" i="2"/>
  <c r="F47" i="2"/>
  <c r="S47" i="2"/>
  <c r="S46" i="2"/>
  <c r="U31" i="2"/>
  <c r="U32" i="2"/>
  <c r="S32" i="2"/>
  <c r="S31" i="2"/>
  <c r="K32" i="2"/>
  <c r="K31" i="2"/>
  <c r="F32" i="2"/>
  <c r="F31" i="2"/>
  <c r="D32" i="2"/>
  <c r="D31" i="2"/>
  <c r="G10" i="2"/>
  <c r="G9" i="2"/>
  <c r="E6" i="2"/>
  <c r="G8" i="2"/>
  <c r="G7" i="2"/>
  <c r="G12" i="2"/>
  <c r="H13" i="2"/>
  <c r="H12" i="2"/>
  <c r="D10" i="2"/>
  <c r="D11" i="2" s="1"/>
  <c r="D13" i="2" s="1"/>
  <c r="F10" i="2"/>
  <c r="F11" i="2" s="1"/>
  <c r="J10" i="2"/>
  <c r="J11" i="2" s="1"/>
  <c r="J13" i="2" s="1"/>
  <c r="G4" i="7"/>
  <c r="G3" i="7"/>
  <c r="D5" i="7"/>
  <c r="E5" i="7"/>
  <c r="F5" i="7"/>
  <c r="D6" i="7"/>
  <c r="E6" i="7"/>
  <c r="F6" i="7"/>
  <c r="C6" i="7"/>
  <c r="G6" i="7" s="1"/>
  <c r="C5" i="7"/>
  <c r="G5" i="7" s="1"/>
  <c r="F21" i="3" l="1"/>
  <c r="F25" i="3"/>
  <c r="F23" i="3"/>
  <c r="F27" i="3"/>
  <c r="L26" i="3"/>
  <c r="L24" i="3"/>
  <c r="L25" i="3"/>
  <c r="T28" i="3"/>
  <c r="L23" i="3"/>
  <c r="L27" i="3"/>
  <c r="L22" i="3"/>
  <c r="V36" i="3"/>
  <c r="V43" i="3" s="1"/>
  <c r="T43" i="3"/>
  <c r="I26" i="2"/>
  <c r="I27" i="2" s="1"/>
  <c r="I28" i="2" s="1"/>
  <c r="I29" i="2" s="1"/>
  <c r="I30" i="2" s="1"/>
  <c r="D40" i="2"/>
  <c r="R47" i="2"/>
  <c r="R40" i="2" s="1"/>
  <c r="R62" i="2"/>
  <c r="G6" i="2"/>
  <c r="G13" i="2" s="1"/>
  <c r="C25" i="2"/>
  <c r="J12" i="2"/>
  <c r="F12" i="2"/>
  <c r="F13" i="2"/>
  <c r="D12" i="2"/>
  <c r="F28" i="3" l="1"/>
  <c r="L28" i="3"/>
  <c r="T45" i="2"/>
  <c r="D41" i="2"/>
  <c r="D42" i="2" s="1"/>
  <c r="D43" i="2" s="1"/>
  <c r="D44" i="2" s="1"/>
  <c r="D45" i="2" s="1"/>
  <c r="I40" i="2"/>
  <c r="I31" i="2"/>
  <c r="I32" i="2"/>
  <c r="T46" i="2"/>
  <c r="H62" i="2"/>
  <c r="H25" i="2"/>
  <c r="C32" i="2"/>
  <c r="D47" i="2" l="1"/>
  <c r="D46" i="2"/>
  <c r="I41" i="2"/>
  <c r="I42" i="2" s="1"/>
  <c r="I43" i="2" s="1"/>
  <c r="I44" i="2" s="1"/>
  <c r="I45" i="2" s="1"/>
  <c r="D55" i="2"/>
  <c r="H32" i="2"/>
  <c r="J27" i="2" s="1"/>
  <c r="C40" i="2"/>
  <c r="E25" i="2"/>
  <c r="J42" i="2"/>
  <c r="E30" i="2"/>
  <c r="E29" i="2"/>
  <c r="E31" i="2"/>
  <c r="E27" i="2"/>
  <c r="E26" i="2"/>
  <c r="E28" i="2"/>
  <c r="J29" i="2" l="1"/>
  <c r="J43" i="2"/>
  <c r="J26" i="2"/>
  <c r="J30" i="2"/>
  <c r="J28" i="2"/>
  <c r="J25" i="2"/>
  <c r="J41" i="2"/>
  <c r="J31" i="2"/>
  <c r="D56" i="2"/>
  <c r="D57" i="2" s="1"/>
  <c r="D58" i="2" s="1"/>
  <c r="D59" i="2" s="1"/>
  <c r="D60" i="2" s="1"/>
  <c r="I55" i="2"/>
  <c r="I56" i="2" s="1"/>
  <c r="I57" i="2" s="1"/>
  <c r="I58" i="2" s="1"/>
  <c r="I59" i="2" s="1"/>
  <c r="I60" i="2" s="1"/>
  <c r="I47" i="2"/>
  <c r="I46" i="2"/>
  <c r="H40" i="2"/>
  <c r="C47" i="2"/>
  <c r="J59" i="2"/>
  <c r="J58" i="2"/>
  <c r="J57" i="2"/>
  <c r="J56" i="2"/>
  <c r="J60" i="2"/>
  <c r="J61" i="2"/>
  <c r="J55" i="2"/>
  <c r="J46" i="2"/>
  <c r="J45" i="2"/>
  <c r="E32" i="2"/>
  <c r="J32" i="2" l="1"/>
  <c r="I62" i="2"/>
  <c r="I61" i="2"/>
  <c r="D62" i="2"/>
  <c r="D61" i="2"/>
  <c r="E43" i="2"/>
  <c r="E41" i="2"/>
  <c r="E56" i="2"/>
  <c r="E45" i="2"/>
  <c r="E58" i="2"/>
  <c r="E42" i="2"/>
  <c r="E44" i="2"/>
  <c r="E57" i="2"/>
  <c r="E46" i="2"/>
  <c r="E59" i="2"/>
  <c r="E61" i="2"/>
  <c r="E60" i="2"/>
  <c r="E40" i="2"/>
  <c r="J62" i="2"/>
  <c r="J40" i="2"/>
  <c r="J44" i="2"/>
  <c r="H47" i="2"/>
  <c r="E47" i="2" l="1"/>
  <c r="E55" i="2"/>
  <c r="E62" i="2" s="1"/>
  <c r="C62" i="2"/>
  <c r="J47" i="2"/>
</calcChain>
</file>

<file path=xl/sharedStrings.xml><?xml version="1.0" encoding="utf-8"?>
<sst xmlns="http://schemas.openxmlformats.org/spreadsheetml/2006/main" count="243" uniqueCount="82">
  <si>
    <t>Glukose</t>
  </si>
  <si>
    <t>Wasser</t>
  </si>
  <si>
    <t>Gesamt</t>
  </si>
  <si>
    <t>Massen-
strom</t>
  </si>
  <si>
    <t>Massen-
anteil</t>
  </si>
  <si>
    <t>Gesamt L</t>
  </si>
  <si>
    <t>Zahl 1:</t>
  </si>
  <si>
    <t>Zahl 2:</t>
  </si>
  <si>
    <t>Summe:</t>
  </si>
  <si>
    <t>Produkt:</t>
  </si>
  <si>
    <t>Messreihe 1</t>
  </si>
  <si>
    <t>Messreihe 2</t>
  </si>
  <si>
    <t>Messreihe 3</t>
  </si>
  <si>
    <t>Messreihe 4</t>
  </si>
  <si>
    <t>Mittelwert</t>
  </si>
  <si>
    <t>Druck</t>
  </si>
  <si>
    <t>Temperatur</t>
  </si>
  <si>
    <t>bar</t>
  </si>
  <si>
    <t>°C</t>
  </si>
  <si>
    <t xml:space="preserve">1. Modellabwasser (Konzentrat für ca. 5 l.): </t>
  </si>
  <si>
    <t xml:space="preserve">2 g Bentonit, 15 g Sand, 10 ml Pflanzenöl, Faser- und Kordelstücke,  </t>
  </si>
  <si>
    <t xml:space="preserve">6 g Dinatriumhydrogenphosphat, 5 g Glukose </t>
  </si>
  <si>
    <t xml:space="preserve">2. Trockenhefe für den Glukoseabbau </t>
  </si>
  <si>
    <t xml:space="preserve">3. Fehling´sches Reagenz (Fehling I und Fehling II) zum Glukosenachweis </t>
  </si>
  <si>
    <t xml:space="preserve">4. Eisen(II)-Sulfat (ca. 5 g) als Fällungsmittel/Ausflockung </t>
  </si>
  <si>
    <t xml:space="preserve">5. Trichter </t>
  </si>
  <si>
    <t xml:space="preserve">6. Faltenfilter </t>
  </si>
  <si>
    <t xml:space="preserve">7. 10 Reagenzgläser </t>
  </si>
  <si>
    <t xml:space="preserve">8. Universalindikatorpapier </t>
  </si>
  <si>
    <t xml:space="preserve">9. Schutzbrille, Handschuhe </t>
  </si>
  <si>
    <t xml:space="preserve">10. Quarzmehl (17 g) </t>
  </si>
  <si>
    <t>Modellabwasser</t>
  </si>
  <si>
    <t>g</t>
  </si>
  <si>
    <r>
      <t xml:space="preserve">m = </t>
    </r>
    <r>
      <rPr>
        <sz val="11"/>
        <color theme="1"/>
        <rFont val="Symbol"/>
        <family val="1"/>
        <charset val="2"/>
      </rPr>
      <t>r</t>
    </r>
    <r>
      <rPr>
        <sz val="11"/>
        <color theme="1"/>
        <rFont val="Calibri"/>
        <family val="2"/>
        <scheme val="minor"/>
      </rPr>
      <t xml:space="preserve"> * V</t>
    </r>
  </si>
  <si>
    <t>kg/l</t>
  </si>
  <si>
    <t>g/l</t>
  </si>
  <si>
    <t>Betonit</t>
  </si>
  <si>
    <t>Sand</t>
  </si>
  <si>
    <t>Fasern</t>
  </si>
  <si>
    <t>Bem.</t>
  </si>
  <si>
    <t>geschätzt</t>
  </si>
  <si>
    <t>Pflanzenöl</t>
  </si>
  <si>
    <t>Volumen-
strom</t>
  </si>
  <si>
    <t xml:space="preserve">Dichte </t>
  </si>
  <si>
    <t>ml</t>
  </si>
  <si>
    <t>Agg.</t>
  </si>
  <si>
    <t>S</t>
  </si>
  <si>
    <t xml:space="preserve">L </t>
  </si>
  <si>
    <t>zweite Phase</t>
  </si>
  <si>
    <t>Na2HPO4</t>
  </si>
  <si>
    <t>% (wt)</t>
  </si>
  <si>
    <t>L (gelöst)</t>
  </si>
  <si>
    <t>L (2. Phase)</t>
  </si>
  <si>
    <t>Prozessstufe 1 - Rechen</t>
  </si>
  <si>
    <t>Zulauf</t>
  </si>
  <si>
    <t>Ablauf</t>
  </si>
  <si>
    <t>Trennmechanismus</t>
  </si>
  <si>
    <t>Was</t>
  </si>
  <si>
    <t>Wie</t>
  </si>
  <si>
    <t>X</t>
  </si>
  <si>
    <t>Bemerkung</t>
  </si>
  <si>
    <t>Trennfaktor</t>
  </si>
  <si>
    <t>Nebenprodukt Grobgut</t>
  </si>
  <si>
    <t>feuchtes Holz</t>
  </si>
  <si>
    <t>Prozessstufe 2 - Sedimentation/Flotation (ungelöste Bestandteile)</t>
  </si>
  <si>
    <t>nach Zulauf Stufe 2</t>
  </si>
  <si>
    <t>von Ablauf Stufe 1</t>
  </si>
  <si>
    <t>Nebenprodukt Feine Feststoffe</t>
  </si>
  <si>
    <t>nach Zulauf Stufe 3</t>
  </si>
  <si>
    <t>von Ablauf Stufe 2</t>
  </si>
  <si>
    <t xml:space="preserve">  </t>
  </si>
  <si>
    <t>Volumen</t>
  </si>
  <si>
    <t>Masse</t>
  </si>
  <si>
    <t>Faser- und etc.</t>
  </si>
  <si>
    <t>Bem</t>
  </si>
  <si>
    <r>
      <t>m =</t>
    </r>
    <r>
      <rPr>
        <sz val="16"/>
        <color theme="1"/>
        <rFont val="Symbol"/>
        <family val="1"/>
        <charset val="2"/>
      </rPr>
      <t xml:space="preserve"> r </t>
    </r>
    <r>
      <rPr>
        <sz val="16"/>
        <color theme="1"/>
        <rFont val="Calibri"/>
        <family val="2"/>
        <scheme val="minor"/>
      </rPr>
      <t>* V</t>
    </r>
  </si>
  <si>
    <t>Dichte</t>
  </si>
  <si>
    <t>%(wt)</t>
  </si>
  <si>
    <t>Nebenprodukt</t>
  </si>
  <si>
    <t>Prozessstufe 2 - Sedimentation</t>
  </si>
  <si>
    <t>TODO</t>
  </si>
  <si>
    <t>Prozessstufe x - "Trennaufgabe angeben"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</si>
</sst>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.0"/>
    <numFmt numFmtId="167" formatCode="0.0%"/>
    <numFmt numFmtId="170" formatCode="#,##0.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i/>
      <sz val="16"/>
      <color rgb="FF0070C0"/>
      <name val="Calibri"/>
      <family val="2"/>
      <scheme val="minor"/>
    </font>
    <font>
      <sz val="16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Symbol"/>
      <family val="1"/>
      <charset val="2"/>
    </font>
    <font>
      <b/>
      <sz val="14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/>
    <xf numFmtId="0" fontId="4" fillId="0" borderId="1" xfId="0" applyFont="1" applyBorder="1"/>
    <xf numFmtId="0" fontId="6" fillId="0" borderId="1" xfId="0" applyFont="1" applyBorder="1"/>
    <xf numFmtId="0" fontId="4" fillId="0" borderId="2" xfId="0" applyFont="1" applyBorder="1"/>
    <xf numFmtId="9" fontId="6" fillId="0" borderId="3" xfId="0" applyNumberFormat="1" applyFont="1" applyBorder="1"/>
    <xf numFmtId="0" fontId="4" fillId="0" borderId="7" xfId="0" applyFont="1" applyBorder="1"/>
    <xf numFmtId="0" fontId="6" fillId="0" borderId="7" xfId="0" applyFont="1" applyBorder="1"/>
    <xf numFmtId="0" fontId="5" fillId="0" borderId="4" xfId="0" applyFont="1" applyBorder="1"/>
    <xf numFmtId="0" fontId="6" fillId="0" borderId="4" xfId="0" applyFont="1" applyBorder="1"/>
    <xf numFmtId="0" fontId="4" fillId="0" borderId="5" xfId="0" applyFont="1" applyBorder="1"/>
    <xf numFmtId="9" fontId="6" fillId="0" borderId="6" xfId="0" applyNumberFormat="1" applyFont="1" applyBorder="1"/>
    <xf numFmtId="9" fontId="6" fillId="2" borderId="3" xfId="0" applyNumberFormat="1" applyFont="1" applyFill="1" applyBorder="1"/>
    <xf numFmtId="0" fontId="6" fillId="2" borderId="1" xfId="0" applyFont="1" applyFill="1" applyBorder="1"/>
    <xf numFmtId="166" fontId="6" fillId="0" borderId="1" xfId="0" applyNumberFormat="1" applyFont="1" applyBorder="1"/>
    <xf numFmtId="0" fontId="6" fillId="2" borderId="7" xfId="0" applyFont="1" applyFill="1" applyBorder="1"/>
    <xf numFmtId="0" fontId="0" fillId="4" borderId="0" xfId="0" applyFill="1"/>
    <xf numFmtId="0" fontId="4" fillId="4" borderId="0" xfId="0" applyFont="1" applyFill="1"/>
    <xf numFmtId="2" fontId="6" fillId="0" borderId="1" xfId="0" applyNumberFormat="1" applyFont="1" applyBorder="1"/>
    <xf numFmtId="167" fontId="6" fillId="0" borderId="3" xfId="0" applyNumberFormat="1" applyFont="1" applyBorder="1"/>
    <xf numFmtId="10" fontId="6" fillId="0" borderId="3" xfId="0" applyNumberFormat="1" applyFont="1" applyBorder="1"/>
    <xf numFmtId="2" fontId="0" fillId="0" borderId="0" xfId="0" applyNumberFormat="1"/>
    <xf numFmtId="0" fontId="2" fillId="5" borderId="0" xfId="0" applyFont="1" applyFill="1"/>
    <xf numFmtId="0" fontId="9" fillId="0" borderId="0" xfId="0" applyFont="1"/>
    <xf numFmtId="0" fontId="0" fillId="3" borderId="0" xfId="0" applyFill="1"/>
    <xf numFmtId="166" fontId="4" fillId="0" borderId="2" xfId="0" applyNumberFormat="1" applyFont="1" applyBorder="1"/>
    <xf numFmtId="0" fontId="5" fillId="3" borderId="2" xfId="0" applyFont="1" applyFill="1" applyBorder="1" applyAlignment="1">
      <alignment horizontal="center" wrapText="1"/>
    </xf>
    <xf numFmtId="2" fontId="6" fillId="0" borderId="10" xfId="0" applyNumberFormat="1" applyFont="1" applyBorder="1"/>
    <xf numFmtId="0" fontId="8" fillId="0" borderId="2" xfId="0" applyFont="1" applyBorder="1"/>
    <xf numFmtId="0" fontId="4" fillId="3" borderId="1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4" fillId="0" borderId="3" xfId="0" applyFont="1" applyBorder="1"/>
    <xf numFmtId="0" fontId="4" fillId="0" borderId="6" xfId="0" applyFont="1" applyBorder="1"/>
    <xf numFmtId="0" fontId="0" fillId="0" borderId="12" xfId="0" applyBorder="1"/>
    <xf numFmtId="170" fontId="6" fillId="2" borderId="1" xfId="0" applyNumberFormat="1" applyFont="1" applyFill="1" applyBorder="1"/>
    <xf numFmtId="170" fontId="6" fillId="0" borderId="1" xfId="0" applyNumberFormat="1" applyFont="1" applyBorder="1"/>
    <xf numFmtId="170" fontId="13" fillId="0" borderId="1" xfId="0" applyNumberFormat="1" applyFont="1" applyBorder="1"/>
    <xf numFmtId="170" fontId="6" fillId="2" borderId="10" xfId="0" applyNumberFormat="1" applyFont="1" applyFill="1" applyBorder="1"/>
    <xf numFmtId="170" fontId="6" fillId="0" borderId="4" xfId="0" applyNumberFormat="1" applyFont="1" applyBorder="1"/>
    <xf numFmtId="2" fontId="6" fillId="4" borderId="1" xfId="0" applyNumberFormat="1" applyFont="1" applyFill="1" applyBorder="1"/>
    <xf numFmtId="10" fontId="6" fillId="0" borderId="6" xfId="0" applyNumberFormat="1" applyFont="1" applyBorder="1"/>
    <xf numFmtId="10" fontId="6" fillId="0" borderId="10" xfId="0" applyNumberFormat="1" applyFont="1" applyBorder="1"/>
    <xf numFmtId="2" fontId="6" fillId="2" borderId="4" xfId="0" applyNumberFormat="1" applyFont="1" applyFill="1" applyBorder="1"/>
    <xf numFmtId="0" fontId="0" fillId="0" borderId="14" xfId="0" applyBorder="1"/>
    <xf numFmtId="0" fontId="4" fillId="0" borderId="10" xfId="0" applyFont="1" applyBorder="1"/>
    <xf numFmtId="0" fontId="4" fillId="0" borderId="15" xfId="0" applyFont="1" applyBorder="1"/>
    <xf numFmtId="0" fontId="4" fillId="0" borderId="11" xfId="0" applyFont="1" applyBorder="1"/>
    <xf numFmtId="0" fontId="0" fillId="0" borderId="13" xfId="0" applyBorder="1"/>
    <xf numFmtId="0" fontId="5" fillId="7" borderId="0" xfId="0" applyFont="1" applyFill="1"/>
    <xf numFmtId="0" fontId="0" fillId="7" borderId="0" xfId="0" applyFill="1"/>
    <xf numFmtId="170" fontId="0" fillId="7" borderId="0" xfId="0" applyNumberFormat="1" applyFill="1"/>
    <xf numFmtId="0" fontId="0" fillId="8" borderId="0" xfId="0" applyFill="1"/>
    <xf numFmtId="0" fontId="1" fillId="8" borderId="0" xfId="0" applyFont="1" applyFill="1"/>
    <xf numFmtId="0" fontId="1" fillId="9" borderId="0" xfId="0" applyFont="1" applyFill="1"/>
    <xf numFmtId="0" fontId="0" fillId="9" borderId="0" xfId="0" applyFill="1"/>
    <xf numFmtId="170" fontId="6" fillId="0" borderId="10" xfId="0" applyNumberFormat="1" applyFont="1" applyBorder="1"/>
    <xf numFmtId="170" fontId="13" fillId="2" borderId="1" xfId="0" applyNumberFormat="1" applyFont="1" applyFill="1" applyBorder="1"/>
    <xf numFmtId="166" fontId="14" fillId="0" borderId="1" xfId="0" applyNumberFormat="1" applyFont="1" applyBorder="1"/>
    <xf numFmtId="166" fontId="14" fillId="0" borderId="10" xfId="0" applyNumberFormat="1" applyFont="1" applyBorder="1"/>
    <xf numFmtId="167" fontId="6" fillId="0" borderId="10" xfId="0" applyNumberFormat="1" applyFont="1" applyBorder="1"/>
    <xf numFmtId="0" fontId="0" fillId="6" borderId="0" xfId="0" applyFill="1"/>
    <xf numFmtId="0" fontId="11" fillId="6" borderId="0" xfId="0" applyFont="1" applyFill="1"/>
    <xf numFmtId="0" fontId="15" fillId="3" borderId="12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4" fillId="10" borderId="1" xfId="0" applyFont="1" applyFill="1" applyBorder="1"/>
    <xf numFmtId="0" fontId="3" fillId="10" borderId="12" xfId="0" applyFont="1" applyFill="1" applyBorder="1" applyAlignment="1">
      <alignment horizontal="center"/>
    </xf>
    <xf numFmtId="0" fontId="1" fillId="11" borderId="0" xfId="0" applyFont="1" applyFill="1"/>
    <xf numFmtId="0" fontId="0" fillId="11" borderId="0" xfId="0" applyFill="1"/>
    <xf numFmtId="167" fontId="6" fillId="0" borderId="6" xfId="0" applyNumberFormat="1" applyFont="1" applyBorder="1"/>
    <xf numFmtId="0" fontId="4" fillId="12" borderId="0" xfId="0" applyFont="1" applyFill="1"/>
    <xf numFmtId="0" fontId="7" fillId="12" borderId="0" xfId="0" applyFont="1" applyFill="1"/>
    <xf numFmtId="0" fontId="4" fillId="0" borderId="9" xfId="0" applyFont="1" applyBorder="1"/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4" xfId="0" applyFont="1" applyFill="1" applyBorder="1"/>
    <xf numFmtId="0" fontId="8" fillId="0" borderId="1" xfId="0" applyFont="1" applyBorder="1"/>
    <xf numFmtId="0" fontId="4" fillId="0" borderId="4" xfId="0" applyFont="1" applyBorder="1"/>
    <xf numFmtId="0" fontId="4" fillId="0" borderId="16" xfId="0" applyFont="1" applyBorder="1"/>
    <xf numFmtId="0" fontId="6" fillId="2" borderId="9" xfId="0" applyFont="1" applyFill="1" applyBorder="1"/>
    <xf numFmtId="0" fontId="4" fillId="0" borderId="12" xfId="0" applyFont="1" applyBorder="1"/>
    <xf numFmtId="0" fontId="4" fillId="8" borderId="0" xfId="0" applyFont="1" applyFill="1"/>
    <xf numFmtId="0" fontId="5" fillId="8" borderId="0" xfId="0" applyFont="1" applyFill="1"/>
    <xf numFmtId="0" fontId="5" fillId="13" borderId="0" xfId="0" applyFont="1" applyFill="1"/>
    <xf numFmtId="0" fontId="4" fillId="13" borderId="0" xfId="0" applyFont="1" applyFill="1"/>
    <xf numFmtId="0" fontId="4" fillId="6" borderId="0" xfId="0" applyFont="1" applyFill="1"/>
    <xf numFmtId="0" fontId="10" fillId="14" borderId="1" xfId="0" applyFont="1" applyFill="1" applyBorder="1" applyAlignment="1">
      <alignment horizontal="center"/>
    </xf>
    <xf numFmtId="9" fontId="6" fillId="5" borderId="1" xfId="0" applyNumberFormat="1" applyFont="1" applyFill="1" applyBorder="1"/>
    <xf numFmtId="0" fontId="5" fillId="11" borderId="0" xfId="0" applyFont="1" applyFill="1"/>
    <xf numFmtId="0" fontId="4" fillId="11" borderId="0" xfId="0" applyFont="1" applyFill="1"/>
    <xf numFmtId="0" fontId="5" fillId="6" borderId="0" xfId="0" applyFont="1" applyFill="1"/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17" fillId="0" borderId="1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2EE2-5AEF-47A7-A0F7-74300C9D7E5D}">
  <dimension ref="B2:G6"/>
  <sheetViews>
    <sheetView workbookViewId="0">
      <selection activeCell="B2" sqref="B2"/>
    </sheetView>
  </sheetViews>
  <sheetFormatPr baseColWidth="10" defaultRowHeight="14.25" x14ac:dyDescent="0.45"/>
  <sheetData>
    <row r="2" spans="2:7" x14ac:dyDescent="0.45">
      <c r="B2" s="24"/>
      <c r="C2" s="24" t="s">
        <v>10</v>
      </c>
      <c r="D2" s="24" t="s">
        <v>11</v>
      </c>
      <c r="E2" s="24" t="s">
        <v>12</v>
      </c>
      <c r="F2" s="24" t="s">
        <v>13</v>
      </c>
      <c r="G2" s="24" t="s">
        <v>14</v>
      </c>
    </row>
    <row r="3" spans="2:7" x14ac:dyDescent="0.45">
      <c r="B3" t="s">
        <v>6</v>
      </c>
      <c r="C3" s="22">
        <v>3</v>
      </c>
      <c r="D3" s="22">
        <v>1</v>
      </c>
      <c r="E3" s="22">
        <v>17.5</v>
      </c>
      <c r="F3" s="22">
        <v>0.17499999999999999</v>
      </c>
      <c r="G3" s="21">
        <f>AVERAGE(C3:F3)</f>
        <v>5.4187500000000002</v>
      </c>
    </row>
    <row r="4" spans="2:7" x14ac:dyDescent="0.45">
      <c r="B4" t="s">
        <v>7</v>
      </c>
      <c r="C4" s="22">
        <v>5</v>
      </c>
      <c r="D4" s="22">
        <v>2</v>
      </c>
      <c r="E4" s="22">
        <v>3.24</v>
      </c>
      <c r="F4" s="22">
        <v>3</v>
      </c>
      <c r="G4" s="21">
        <f>AVERAGE(C4:F4)</f>
        <v>3.31</v>
      </c>
    </row>
    <row r="5" spans="2:7" x14ac:dyDescent="0.45">
      <c r="B5" t="s">
        <v>8</v>
      </c>
      <c r="C5" s="23">
        <f>C3+C4</f>
        <v>8</v>
      </c>
      <c r="D5" s="23">
        <f t="shared" ref="D5:F5" si="0">D3+D4</f>
        <v>3</v>
      </c>
      <c r="E5" s="23">
        <f t="shared" si="0"/>
        <v>20.740000000000002</v>
      </c>
      <c r="F5" s="23">
        <f t="shared" si="0"/>
        <v>3.1749999999999998</v>
      </c>
      <c r="G5" s="21">
        <f t="shared" ref="G5" si="1">AVERAGE(C5:F5)</f>
        <v>8.7287499999999998</v>
      </c>
    </row>
    <row r="6" spans="2:7" x14ac:dyDescent="0.45">
      <c r="B6" t="s">
        <v>9</v>
      </c>
      <c r="C6" s="23">
        <f>C3*C4</f>
        <v>15</v>
      </c>
      <c r="D6" s="23">
        <f t="shared" ref="D6:F6" si="2">D3*D4</f>
        <v>2</v>
      </c>
      <c r="E6" s="23">
        <f t="shared" si="2"/>
        <v>56.7</v>
      </c>
      <c r="F6" s="23">
        <f t="shared" si="2"/>
        <v>0.52499999999999991</v>
      </c>
      <c r="G6" s="21">
        <f>AVERAGE(C6:F6)</f>
        <v>18.556250000000002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B2:AB62"/>
  <sheetViews>
    <sheetView tabSelected="1" topLeftCell="D23" zoomScale="91" zoomScaleNormal="91" workbookViewId="0">
      <selection activeCell="Q9" sqref="Q9"/>
    </sheetView>
  </sheetViews>
  <sheetFormatPr baseColWidth="10" defaultColWidth="9.1328125" defaultRowHeight="14.25" outlineLevelRow="1" x14ac:dyDescent="0.45"/>
  <cols>
    <col min="2" max="2" width="14.86328125" bestFit="1" customWidth="1"/>
    <col min="3" max="3" width="14.86328125" customWidth="1"/>
    <col min="4" max="4" width="6.19921875" customWidth="1"/>
    <col min="5" max="5" width="14.33203125" customWidth="1"/>
    <col min="7" max="7" width="11.265625" customWidth="1"/>
    <col min="8" max="8" width="10.53125" customWidth="1"/>
    <col min="9" max="9" width="14.33203125" customWidth="1"/>
    <col min="10" max="10" width="10.19921875" bestFit="1" customWidth="1"/>
    <col min="11" max="11" width="15.06640625" customWidth="1"/>
    <col min="12" max="12" width="18.46484375" customWidth="1"/>
    <col min="18" max="18" width="11.265625" bestFit="1" customWidth="1"/>
    <col min="20" max="20" width="12.59765625" bestFit="1" customWidth="1"/>
  </cols>
  <sheetData>
    <row r="2" spans="2:21" ht="21" x14ac:dyDescent="0.65">
      <c r="B2" s="48" t="s">
        <v>31</v>
      </c>
      <c r="C2" s="48"/>
      <c r="D2" s="48"/>
      <c r="E2" s="49"/>
      <c r="F2" s="50"/>
      <c r="G2" s="49"/>
      <c r="H2" s="49"/>
      <c r="I2" s="49"/>
      <c r="J2" s="49"/>
      <c r="K2" s="49"/>
      <c r="L2" s="49"/>
    </row>
    <row r="3" spans="2:21" outlineLevel="1" x14ac:dyDescent="0.45"/>
    <row r="4" spans="2:21" outlineLevel="1" x14ac:dyDescent="0.45"/>
    <row r="5" spans="2:21" ht="41.35" customHeight="1" outlineLevel="1" x14ac:dyDescent="0.65">
      <c r="B5" s="17"/>
      <c r="C5" s="94" t="s">
        <v>42</v>
      </c>
      <c r="D5" s="95"/>
      <c r="E5" s="94" t="s">
        <v>3</v>
      </c>
      <c r="F5" s="95"/>
      <c r="G5" s="94" t="s">
        <v>4</v>
      </c>
      <c r="H5" s="95"/>
      <c r="I5" s="94" t="s">
        <v>43</v>
      </c>
      <c r="J5" s="95"/>
      <c r="K5" s="30" t="s">
        <v>45</v>
      </c>
      <c r="L5" s="29" t="s">
        <v>39</v>
      </c>
      <c r="O5" s="16" t="s">
        <v>19</v>
      </c>
      <c r="P5" s="16"/>
      <c r="Q5" s="16"/>
      <c r="R5" s="16"/>
      <c r="S5" s="16"/>
      <c r="T5" s="16"/>
      <c r="U5" s="16"/>
    </row>
    <row r="6" spans="2:21" ht="21" outlineLevel="1" x14ac:dyDescent="0.65">
      <c r="B6" s="2" t="s">
        <v>1</v>
      </c>
      <c r="C6" s="3"/>
      <c r="D6" s="28" t="s">
        <v>44</v>
      </c>
      <c r="E6" s="14">
        <f xml:space="preserve"> E13 - SUM(E7:E12)</f>
        <v>4863</v>
      </c>
      <c r="F6" s="28" t="s">
        <v>34</v>
      </c>
      <c r="G6" s="19">
        <f>E6/E$13</f>
        <v>0.97260000000000002</v>
      </c>
      <c r="H6" s="28" t="s">
        <v>50</v>
      </c>
      <c r="I6" s="39"/>
      <c r="J6" s="28" t="s">
        <v>35</v>
      </c>
      <c r="K6" s="31" t="s">
        <v>47</v>
      </c>
      <c r="L6" s="33"/>
      <c r="O6" s="16" t="s">
        <v>20</v>
      </c>
      <c r="P6" s="16"/>
      <c r="Q6" s="16"/>
      <c r="R6" s="16"/>
      <c r="S6" s="16"/>
      <c r="T6" s="16"/>
      <c r="U6" s="16"/>
    </row>
    <row r="7" spans="2:21" ht="21" outlineLevel="1" x14ac:dyDescent="0.65">
      <c r="B7" s="2" t="s">
        <v>49</v>
      </c>
      <c r="C7" s="3"/>
      <c r="D7" s="4" t="str">
        <f>D6</f>
        <v>ml</v>
      </c>
      <c r="E7" s="34">
        <v>6</v>
      </c>
      <c r="F7" s="4" t="str">
        <f>F6</f>
        <v>kg/l</v>
      </c>
      <c r="G7" s="20">
        <f>E7/E$13</f>
        <v>1.1999999999999999E-3</v>
      </c>
      <c r="H7" s="4" t="str">
        <f>H6</f>
        <v>% (wt)</v>
      </c>
      <c r="I7" s="3"/>
      <c r="J7" s="4" t="str">
        <f>J6</f>
        <v>g/l</v>
      </c>
      <c r="K7" s="31" t="s">
        <v>51</v>
      </c>
      <c r="L7" s="33"/>
      <c r="O7" s="16" t="s">
        <v>21</v>
      </c>
      <c r="P7" s="16"/>
      <c r="Q7" s="16"/>
      <c r="R7" s="16"/>
      <c r="S7" s="16"/>
      <c r="T7" s="16"/>
      <c r="U7" s="16"/>
    </row>
    <row r="8" spans="2:21" ht="21" outlineLevel="1" x14ac:dyDescent="0.65">
      <c r="B8" s="2" t="s">
        <v>0</v>
      </c>
      <c r="C8" s="3"/>
      <c r="D8" s="4" t="str">
        <f t="shared" ref="D8:D11" si="0">D7</f>
        <v>ml</v>
      </c>
      <c r="E8" s="34">
        <v>5</v>
      </c>
      <c r="F8" s="4" t="str">
        <f t="shared" ref="F8:H11" si="1">F7</f>
        <v>kg/l</v>
      </c>
      <c r="G8" s="20">
        <f>E8/E$13</f>
        <v>1E-3</v>
      </c>
      <c r="H8" s="4" t="str">
        <f t="shared" si="1"/>
        <v>% (wt)</v>
      </c>
      <c r="I8" s="3"/>
      <c r="J8" s="4" t="str">
        <f t="shared" ref="J8:J11" si="2">J7</f>
        <v>g/l</v>
      </c>
      <c r="K8" s="31" t="s">
        <v>51</v>
      </c>
      <c r="L8" s="33"/>
      <c r="O8" s="16" t="s">
        <v>22</v>
      </c>
      <c r="P8" s="16"/>
      <c r="Q8" s="16"/>
      <c r="R8" s="16"/>
      <c r="S8" s="16"/>
      <c r="T8" s="16"/>
      <c r="U8" s="16"/>
    </row>
    <row r="9" spans="2:21" ht="21" outlineLevel="1" x14ac:dyDescent="0.65">
      <c r="B9" s="2" t="s">
        <v>41</v>
      </c>
      <c r="C9" s="13">
        <v>10</v>
      </c>
      <c r="D9" s="4" t="str">
        <f t="shared" si="0"/>
        <v>ml</v>
      </c>
      <c r="E9" s="35">
        <v>9</v>
      </c>
      <c r="F9" s="4" t="str">
        <f t="shared" si="1"/>
        <v>kg/l</v>
      </c>
      <c r="G9" s="20">
        <f t="shared" ref="G9:G12" si="3">E9/E$13</f>
        <v>1.8E-3</v>
      </c>
      <c r="H9" s="4" t="str">
        <f t="shared" si="1"/>
        <v>% (wt)</v>
      </c>
      <c r="I9" s="13">
        <v>900</v>
      </c>
      <c r="J9" s="4" t="str">
        <f t="shared" si="2"/>
        <v>g/l</v>
      </c>
      <c r="K9" s="31" t="s">
        <v>52</v>
      </c>
      <c r="L9" s="33" t="s">
        <v>48</v>
      </c>
      <c r="O9" s="16" t="s">
        <v>23</v>
      </c>
      <c r="P9" s="16"/>
      <c r="Q9" s="16"/>
      <c r="R9" s="16"/>
      <c r="S9" s="16"/>
      <c r="T9" s="16"/>
      <c r="U9" s="16"/>
    </row>
    <row r="10" spans="2:21" ht="21" outlineLevel="1" x14ac:dyDescent="0.65">
      <c r="B10" s="2" t="s">
        <v>38</v>
      </c>
      <c r="C10" s="3"/>
      <c r="D10" s="4" t="str">
        <f t="shared" si="0"/>
        <v>ml</v>
      </c>
      <c r="E10" s="56">
        <v>100</v>
      </c>
      <c r="F10" s="4" t="str">
        <f t="shared" si="1"/>
        <v>kg/l</v>
      </c>
      <c r="G10" s="20">
        <f t="shared" si="3"/>
        <v>0.02</v>
      </c>
      <c r="H10" s="4" t="str">
        <f t="shared" si="1"/>
        <v>% (wt)</v>
      </c>
      <c r="I10" s="3"/>
      <c r="J10" s="4" t="str">
        <f t="shared" si="2"/>
        <v>g/l</v>
      </c>
      <c r="K10" s="31" t="s">
        <v>46</v>
      </c>
      <c r="L10" s="33" t="s">
        <v>40</v>
      </c>
      <c r="O10" s="16" t="s">
        <v>24</v>
      </c>
      <c r="P10" s="16"/>
      <c r="Q10" s="16"/>
      <c r="R10" s="16"/>
      <c r="S10" s="16"/>
      <c r="T10" s="16"/>
      <c r="U10" s="16"/>
    </row>
    <row r="11" spans="2:21" ht="21" outlineLevel="1" x14ac:dyDescent="0.65">
      <c r="B11" s="2" t="s">
        <v>37</v>
      </c>
      <c r="C11" s="18"/>
      <c r="D11" s="4" t="str">
        <f t="shared" si="0"/>
        <v>ml</v>
      </c>
      <c r="E11" s="34">
        <v>15</v>
      </c>
      <c r="F11" s="4" t="str">
        <f t="shared" si="1"/>
        <v>kg/l</v>
      </c>
      <c r="G11" s="20">
        <f t="shared" si="3"/>
        <v>3.0000000000000001E-3</v>
      </c>
      <c r="H11" s="4" t="str">
        <f t="shared" si="1"/>
        <v>% (wt)</v>
      </c>
      <c r="I11" s="18"/>
      <c r="J11" s="4" t="str">
        <f t="shared" si="2"/>
        <v>g/l</v>
      </c>
      <c r="K11" s="31" t="s">
        <v>46</v>
      </c>
      <c r="L11" s="33"/>
      <c r="O11" s="16" t="s">
        <v>25</v>
      </c>
      <c r="P11" s="16"/>
      <c r="Q11" s="16"/>
      <c r="R11" s="16"/>
      <c r="S11" s="16"/>
      <c r="T11" s="16"/>
      <c r="U11" s="16"/>
    </row>
    <row r="12" spans="2:21" ht="21.4" outlineLevel="1" thickBot="1" x14ac:dyDescent="0.7">
      <c r="B12" s="44" t="s">
        <v>36</v>
      </c>
      <c r="C12" s="27"/>
      <c r="D12" s="45" t="str">
        <f>D11</f>
        <v>ml</v>
      </c>
      <c r="E12" s="37">
        <v>2</v>
      </c>
      <c r="F12" s="45" t="str">
        <f>F11</f>
        <v>kg/l</v>
      </c>
      <c r="G12" s="41">
        <f t="shared" si="3"/>
        <v>4.0000000000000002E-4</v>
      </c>
      <c r="H12" s="45" t="str">
        <f>H11</f>
        <v>% (wt)</v>
      </c>
      <c r="I12" s="27"/>
      <c r="J12" s="45" t="str">
        <f>J11</f>
        <v>g/l</v>
      </c>
      <c r="K12" s="46" t="s">
        <v>46</v>
      </c>
      <c r="L12" s="47"/>
      <c r="O12" s="16" t="s">
        <v>26</v>
      </c>
      <c r="P12" s="16"/>
      <c r="Q12" s="16"/>
      <c r="R12" s="16"/>
      <c r="S12" s="16"/>
      <c r="T12" s="16"/>
      <c r="U12" s="16"/>
    </row>
    <row r="13" spans="2:21" ht="21" outlineLevel="1" x14ac:dyDescent="0.65">
      <c r="B13" s="8" t="s">
        <v>5</v>
      </c>
      <c r="C13" s="42">
        <v>5000</v>
      </c>
      <c r="D13" s="10" t="str">
        <f>D11</f>
        <v>ml</v>
      </c>
      <c r="E13" s="38">
        <f>I13*C13 /1000</f>
        <v>5000</v>
      </c>
      <c r="F13" s="10" t="str">
        <f>F11</f>
        <v>kg/l</v>
      </c>
      <c r="G13" s="40">
        <f>SUM(G6:G12)</f>
        <v>1</v>
      </c>
      <c r="H13" s="10" t="str">
        <f>H11</f>
        <v>% (wt)</v>
      </c>
      <c r="I13" s="42">
        <v>1000</v>
      </c>
      <c r="J13" s="10" t="str">
        <f>J11</f>
        <v>g/l</v>
      </c>
      <c r="K13" s="32"/>
      <c r="L13" s="43" t="s">
        <v>33</v>
      </c>
      <c r="O13" s="16" t="s">
        <v>27</v>
      </c>
      <c r="P13" s="16"/>
      <c r="Q13" s="16"/>
      <c r="R13" s="16"/>
      <c r="S13" s="16"/>
      <c r="T13" s="16"/>
      <c r="U13" s="16"/>
    </row>
    <row r="14" spans="2:21" outlineLevel="1" x14ac:dyDescent="0.45">
      <c r="O14" s="16" t="s">
        <v>28</v>
      </c>
      <c r="P14" s="16"/>
      <c r="Q14" s="16"/>
      <c r="R14" s="16"/>
      <c r="S14" s="16"/>
      <c r="T14" s="16"/>
      <c r="U14" s="16"/>
    </row>
    <row r="15" spans="2:21" ht="21" outlineLevel="1" x14ac:dyDescent="0.65">
      <c r="B15" s="2" t="s">
        <v>15</v>
      </c>
      <c r="C15" s="2"/>
      <c r="D15" s="2"/>
      <c r="E15" s="14">
        <v>1</v>
      </c>
      <c r="F15" s="25" t="s">
        <v>17</v>
      </c>
      <c r="G15" s="5"/>
      <c r="H15" s="4"/>
      <c r="I15" s="14">
        <v>1</v>
      </c>
      <c r="J15" s="25" t="s">
        <v>17</v>
      </c>
      <c r="K15" s="31"/>
      <c r="L15" s="33"/>
      <c r="O15" s="16" t="s">
        <v>29</v>
      </c>
      <c r="P15" s="16"/>
      <c r="Q15" s="16"/>
      <c r="R15" s="16"/>
      <c r="S15" s="16"/>
      <c r="T15" s="16"/>
      <c r="U15" s="16"/>
    </row>
    <row r="16" spans="2:21" ht="21" outlineLevel="1" x14ac:dyDescent="0.65">
      <c r="B16" s="2" t="s">
        <v>16</v>
      </c>
      <c r="C16" s="2"/>
      <c r="D16" s="2"/>
      <c r="E16" s="14">
        <v>20</v>
      </c>
      <c r="F16" s="25" t="s">
        <v>18</v>
      </c>
      <c r="G16" s="5"/>
      <c r="H16" s="4"/>
      <c r="I16" s="14">
        <v>20</v>
      </c>
      <c r="J16" s="25" t="s">
        <v>18</v>
      </c>
      <c r="K16" s="31"/>
      <c r="L16" s="33"/>
      <c r="O16" s="16" t="s">
        <v>30</v>
      </c>
      <c r="P16" s="16"/>
      <c r="Q16" s="16"/>
      <c r="R16" s="16"/>
      <c r="S16" s="16"/>
      <c r="T16" s="16"/>
      <c r="U16" s="16"/>
    </row>
    <row r="17" spans="2:28" outlineLevel="1" x14ac:dyDescent="0.45"/>
    <row r="20" spans="2:28" ht="21" x14ac:dyDescent="0.65">
      <c r="B20" s="48" t="s">
        <v>53</v>
      </c>
      <c r="C20" s="48"/>
      <c r="D20" s="48"/>
      <c r="E20" s="49"/>
      <c r="F20" s="50"/>
      <c r="G20" s="49"/>
      <c r="H20" s="49"/>
      <c r="I20" s="49"/>
      <c r="J20" s="49"/>
      <c r="K20" s="49"/>
      <c r="L20" s="49"/>
    </row>
    <row r="21" spans="2:28" outlineLevel="1" x14ac:dyDescent="0.45"/>
    <row r="22" spans="2:28" ht="21" customHeight="1" outlineLevel="1" x14ac:dyDescent="0.55000000000000004">
      <c r="C22" s="52" t="s">
        <v>54</v>
      </c>
      <c r="D22" s="51"/>
      <c r="E22" s="51"/>
      <c r="F22" s="51"/>
      <c r="H22" s="53" t="s">
        <v>55</v>
      </c>
      <c r="I22" s="54"/>
      <c r="J22" s="54" t="s">
        <v>65</v>
      </c>
      <c r="K22" s="54"/>
      <c r="M22" s="61" t="s">
        <v>56</v>
      </c>
      <c r="N22" s="60"/>
      <c r="O22" s="60"/>
      <c r="P22" s="60"/>
      <c r="R22" s="67" t="s">
        <v>62</v>
      </c>
      <c r="S22" s="68"/>
      <c r="T22" s="68"/>
      <c r="U22" s="68"/>
      <c r="AB22" t="s">
        <v>70</v>
      </c>
    </row>
    <row r="23" spans="2:28" outlineLevel="1" x14ac:dyDescent="0.45"/>
    <row r="24" spans="2:28" ht="21" customHeight="1" outlineLevel="1" x14ac:dyDescent="0.65">
      <c r="B24" s="17"/>
      <c r="C24" s="94" t="s">
        <v>3</v>
      </c>
      <c r="D24" s="95"/>
      <c r="E24" s="94" t="s">
        <v>4</v>
      </c>
      <c r="F24" s="95"/>
      <c r="H24" s="94" t="s">
        <v>3</v>
      </c>
      <c r="I24" s="95"/>
      <c r="J24" s="94" t="s">
        <v>4</v>
      </c>
      <c r="K24" s="95"/>
      <c r="M24" s="62" t="s">
        <v>57</v>
      </c>
      <c r="N24" s="62" t="s">
        <v>58</v>
      </c>
      <c r="O24" s="63" t="s">
        <v>60</v>
      </c>
      <c r="P24" s="64"/>
      <c r="R24" s="94" t="s">
        <v>3</v>
      </c>
      <c r="S24" s="95"/>
      <c r="T24" s="94" t="s">
        <v>4</v>
      </c>
      <c r="U24" s="95"/>
    </row>
    <row r="25" spans="2:28" ht="21" outlineLevel="1" x14ac:dyDescent="0.65">
      <c r="B25" s="2" t="s">
        <v>1</v>
      </c>
      <c r="C25" s="57">
        <f>E6</f>
        <v>4863</v>
      </c>
      <c r="D25" s="28" t="str">
        <f>F6</f>
        <v>kg/l</v>
      </c>
      <c r="E25" s="19">
        <f>C25/C$32</f>
        <v>0.97260000000000002</v>
      </c>
      <c r="F25" s="28" t="s">
        <v>50</v>
      </c>
      <c r="H25" s="14">
        <f>C25-R25</f>
        <v>4862.2</v>
      </c>
      <c r="I25" s="28" t="str">
        <f>D25</f>
        <v>kg/l</v>
      </c>
      <c r="J25" s="19">
        <f>H25/H$32</f>
        <v>0.98841275004065698</v>
      </c>
      <c r="K25" s="28" t="s">
        <v>50</v>
      </c>
      <c r="M25" s="66" t="s">
        <v>59</v>
      </c>
      <c r="N25" s="33"/>
      <c r="O25" s="96" t="s">
        <v>63</v>
      </c>
      <c r="P25" s="96"/>
      <c r="R25" s="14">
        <f>R32-R29</f>
        <v>0.8</v>
      </c>
      <c r="S25" s="28" t="s">
        <v>32</v>
      </c>
      <c r="T25" s="12">
        <v>0.5</v>
      </c>
      <c r="U25" s="28" t="s">
        <v>50</v>
      </c>
    </row>
    <row r="26" spans="2:28" ht="21" outlineLevel="1" x14ac:dyDescent="0.65">
      <c r="B26" s="2" t="s">
        <v>49</v>
      </c>
      <c r="C26" s="57">
        <f t="shared" ref="C26:C31" si="4">E7</f>
        <v>6</v>
      </c>
      <c r="D26" s="4" t="str">
        <f>D25</f>
        <v>kg/l</v>
      </c>
      <c r="E26" s="19">
        <f t="shared" ref="E26:E31" si="5">C26/C$32</f>
        <v>1.1999999999999999E-3</v>
      </c>
      <c r="F26" s="4" t="str">
        <f>F25</f>
        <v>% (wt)</v>
      </c>
      <c r="H26" s="35">
        <f>C26</f>
        <v>6</v>
      </c>
      <c r="I26" s="4" t="str">
        <f>I25</f>
        <v>kg/l</v>
      </c>
      <c r="J26" s="19">
        <f t="shared" ref="J26:J31" si="6">H26/H$32</f>
        <v>1.2197105220361035E-3</v>
      </c>
      <c r="K26" s="4" t="str">
        <f>K25</f>
        <v>% (wt)</v>
      </c>
      <c r="M26" s="33"/>
      <c r="N26" s="33"/>
      <c r="O26" s="96"/>
      <c r="P26" s="96"/>
      <c r="R26" s="35">
        <v>0</v>
      </c>
      <c r="S26" s="4" t="str">
        <f>S25</f>
        <v>g</v>
      </c>
      <c r="T26" s="20"/>
      <c r="U26" s="4" t="str">
        <f>U25</f>
        <v>% (wt)</v>
      </c>
    </row>
    <row r="27" spans="2:28" ht="21" outlineLevel="1" x14ac:dyDescent="0.65">
      <c r="B27" s="2" t="s">
        <v>0</v>
      </c>
      <c r="C27" s="57">
        <f t="shared" si="4"/>
        <v>5</v>
      </c>
      <c r="D27" s="4" t="str">
        <f t="shared" ref="D27:D30" si="7">D26</f>
        <v>kg/l</v>
      </c>
      <c r="E27" s="19">
        <f t="shared" si="5"/>
        <v>1E-3</v>
      </c>
      <c r="F27" s="4" t="str">
        <f t="shared" ref="F27:F30" si="8">F26</f>
        <v>% (wt)</v>
      </c>
      <c r="H27" s="35">
        <f t="shared" ref="H27:H28" si="9">C27</f>
        <v>5</v>
      </c>
      <c r="I27" s="4" t="str">
        <f t="shared" ref="I27:I30" si="10">I26</f>
        <v>kg/l</v>
      </c>
      <c r="J27" s="19">
        <f t="shared" si="6"/>
        <v>1.0164254350300862E-3</v>
      </c>
      <c r="K27" s="4" t="str">
        <f t="shared" ref="K27:K30" si="11">K26</f>
        <v>% (wt)</v>
      </c>
      <c r="M27" s="33"/>
      <c r="N27" s="33"/>
      <c r="O27" s="96"/>
      <c r="P27" s="96"/>
      <c r="R27" s="35">
        <v>0</v>
      </c>
      <c r="S27" s="4" t="str">
        <f t="shared" ref="S27:S30" si="12">S26</f>
        <v>g</v>
      </c>
      <c r="T27" s="20"/>
      <c r="U27" s="4" t="str">
        <f t="shared" ref="U27:U30" si="13">U26</f>
        <v>% (wt)</v>
      </c>
    </row>
    <row r="28" spans="2:28" ht="21" outlineLevel="1" x14ac:dyDescent="0.65">
      <c r="B28" s="2" t="s">
        <v>41</v>
      </c>
      <c r="C28" s="57">
        <f t="shared" si="4"/>
        <v>9</v>
      </c>
      <c r="D28" s="4" t="str">
        <f t="shared" si="7"/>
        <v>kg/l</v>
      </c>
      <c r="E28" s="19">
        <f t="shared" si="5"/>
        <v>1.8E-3</v>
      </c>
      <c r="F28" s="4" t="str">
        <f t="shared" si="8"/>
        <v>% (wt)</v>
      </c>
      <c r="H28" s="35">
        <f t="shared" si="9"/>
        <v>9</v>
      </c>
      <c r="I28" s="4" t="str">
        <f t="shared" si="10"/>
        <v>kg/l</v>
      </c>
      <c r="J28" s="19">
        <f t="shared" si="6"/>
        <v>1.8295657830541552E-3</v>
      </c>
      <c r="K28" s="4" t="str">
        <f t="shared" si="11"/>
        <v>% (wt)</v>
      </c>
      <c r="M28" s="33"/>
      <c r="N28" s="33"/>
      <c r="O28" s="96"/>
      <c r="P28" s="96"/>
      <c r="R28" s="35">
        <v>0</v>
      </c>
      <c r="S28" s="4" t="str">
        <f t="shared" si="12"/>
        <v>g</v>
      </c>
      <c r="T28" s="20"/>
      <c r="U28" s="4" t="str">
        <f t="shared" si="13"/>
        <v>% (wt)</v>
      </c>
    </row>
    <row r="29" spans="2:28" ht="21" outlineLevel="1" x14ac:dyDescent="0.65">
      <c r="B29" s="65" t="s">
        <v>38</v>
      </c>
      <c r="C29" s="57">
        <f>E10</f>
        <v>100</v>
      </c>
      <c r="D29" s="4" t="str">
        <f t="shared" si="7"/>
        <v>kg/l</v>
      </c>
      <c r="E29" s="19">
        <f t="shared" si="5"/>
        <v>0.02</v>
      </c>
      <c r="F29" s="4" t="str">
        <f t="shared" si="8"/>
        <v>% (wt)</v>
      </c>
      <c r="H29" s="36">
        <f>(1-N29)*C29</f>
        <v>19.999999999999996</v>
      </c>
      <c r="I29" s="4" t="str">
        <f t="shared" si="10"/>
        <v>kg/l</v>
      </c>
      <c r="J29" s="19">
        <f t="shared" si="6"/>
        <v>4.065701740120344E-3</v>
      </c>
      <c r="K29" s="4" t="str">
        <f t="shared" si="11"/>
        <v>% (wt)</v>
      </c>
      <c r="M29" s="66" t="s">
        <v>59</v>
      </c>
      <c r="N29" s="12">
        <v>0.8</v>
      </c>
      <c r="O29" s="96" t="s">
        <v>61</v>
      </c>
      <c r="P29" s="96"/>
      <c r="R29" s="36">
        <f>SUM(N29:Q29)</f>
        <v>0.8</v>
      </c>
      <c r="S29" s="4" t="str">
        <f t="shared" si="12"/>
        <v>g</v>
      </c>
      <c r="T29" s="19">
        <f>T25</f>
        <v>0.5</v>
      </c>
      <c r="U29" s="4" t="str">
        <f t="shared" si="13"/>
        <v>% (wt)</v>
      </c>
    </row>
    <row r="30" spans="2:28" ht="21" outlineLevel="1" x14ac:dyDescent="0.65">
      <c r="B30" s="2" t="s">
        <v>37</v>
      </c>
      <c r="C30" s="57">
        <f t="shared" si="4"/>
        <v>15</v>
      </c>
      <c r="D30" s="4" t="str">
        <f t="shared" si="7"/>
        <v>kg/l</v>
      </c>
      <c r="E30" s="19">
        <f t="shared" si="5"/>
        <v>3.0000000000000001E-3</v>
      </c>
      <c r="F30" s="4" t="str">
        <f t="shared" si="8"/>
        <v>% (wt)</v>
      </c>
      <c r="H30" s="35">
        <f>C30</f>
        <v>15</v>
      </c>
      <c r="I30" s="4" t="str">
        <f t="shared" si="10"/>
        <v>kg/l</v>
      </c>
      <c r="J30" s="19">
        <f t="shared" si="6"/>
        <v>3.0492763050902587E-3</v>
      </c>
      <c r="K30" s="4" t="str">
        <f t="shared" si="11"/>
        <v>% (wt)</v>
      </c>
      <c r="M30" s="33"/>
      <c r="N30" s="33"/>
      <c r="O30" s="96"/>
      <c r="P30" s="96"/>
      <c r="R30" s="35">
        <v>0</v>
      </c>
      <c r="S30" s="4" t="str">
        <f t="shared" si="12"/>
        <v>g</v>
      </c>
      <c r="T30" s="20"/>
      <c r="U30" s="4" t="str">
        <f t="shared" si="13"/>
        <v>% (wt)</v>
      </c>
    </row>
    <row r="31" spans="2:28" ht="21.4" outlineLevel="1" thickBot="1" x14ac:dyDescent="0.7">
      <c r="B31" s="44" t="s">
        <v>36</v>
      </c>
      <c r="C31" s="58">
        <f t="shared" si="4"/>
        <v>2</v>
      </c>
      <c r="D31" s="45" t="str">
        <f>D30</f>
        <v>kg/l</v>
      </c>
      <c r="E31" s="59">
        <f t="shared" si="5"/>
        <v>4.0000000000000002E-4</v>
      </c>
      <c r="F31" s="45" t="str">
        <f>F30</f>
        <v>% (wt)</v>
      </c>
      <c r="H31" s="55">
        <f>C31</f>
        <v>2</v>
      </c>
      <c r="I31" s="45" t="str">
        <f>I30</f>
        <v>kg/l</v>
      </c>
      <c r="J31" s="59">
        <f t="shared" si="6"/>
        <v>4.0657017401203447E-4</v>
      </c>
      <c r="K31" s="45" t="str">
        <f>K30</f>
        <v>% (wt)</v>
      </c>
      <c r="M31" s="33"/>
      <c r="N31" s="33"/>
      <c r="O31" s="96"/>
      <c r="P31" s="96"/>
      <c r="R31" s="55">
        <v>0</v>
      </c>
      <c r="S31" s="45" t="str">
        <f>S30</f>
        <v>g</v>
      </c>
      <c r="T31" s="41"/>
      <c r="U31" s="45" t="str">
        <f>U30</f>
        <v>% (wt)</v>
      </c>
    </row>
    <row r="32" spans="2:28" ht="21" outlineLevel="1" x14ac:dyDescent="0.65">
      <c r="B32" s="8" t="s">
        <v>5</v>
      </c>
      <c r="C32" s="38">
        <f>SUM(C25:C31)</f>
        <v>5000</v>
      </c>
      <c r="D32" s="10" t="str">
        <f>D30</f>
        <v>kg/l</v>
      </c>
      <c r="E32" s="69">
        <f>SUM(E25:E31)</f>
        <v>1</v>
      </c>
      <c r="F32" s="10" t="str">
        <f>F30</f>
        <v>% (wt)</v>
      </c>
      <c r="H32" s="38">
        <f>SUM(H25:H31)</f>
        <v>4919.2</v>
      </c>
      <c r="I32" s="10" t="str">
        <f>I30</f>
        <v>kg/l</v>
      </c>
      <c r="J32" s="69">
        <f>SUM(J25:J31)</f>
        <v>0.99999999999999989</v>
      </c>
      <c r="K32" s="10" t="str">
        <f>K30</f>
        <v>% (wt)</v>
      </c>
      <c r="R32" s="38">
        <f>R29/T29</f>
        <v>1.6</v>
      </c>
      <c r="S32" s="10" t="str">
        <f>S30</f>
        <v>g</v>
      </c>
      <c r="T32" s="40">
        <v>1</v>
      </c>
      <c r="U32" s="10" t="str">
        <f>U30</f>
        <v>% (wt)</v>
      </c>
    </row>
    <row r="33" spans="2:21" outlineLevel="1" x14ac:dyDescent="0.45"/>
    <row r="35" spans="2:21" ht="21" x14ac:dyDescent="0.65">
      <c r="B35" s="48" t="s">
        <v>64</v>
      </c>
      <c r="C35" s="48"/>
      <c r="D35" s="48"/>
      <c r="E35" s="49"/>
      <c r="F35" s="50"/>
      <c r="G35" s="49"/>
      <c r="H35" s="49"/>
      <c r="I35" s="49"/>
      <c r="J35" s="49"/>
      <c r="K35" s="49"/>
      <c r="L35" s="49"/>
    </row>
    <row r="36" spans="2:21" outlineLevel="1" x14ac:dyDescent="0.45"/>
    <row r="37" spans="2:21" ht="21" customHeight="1" outlineLevel="1" x14ac:dyDescent="0.55000000000000004">
      <c r="C37" s="52" t="s">
        <v>54</v>
      </c>
      <c r="D37" s="51"/>
      <c r="E37" s="51" t="s">
        <v>66</v>
      </c>
      <c r="F37" s="51"/>
      <c r="H37" s="53" t="s">
        <v>55</v>
      </c>
      <c r="I37" s="54"/>
      <c r="J37" s="54" t="s">
        <v>68</v>
      </c>
      <c r="K37" s="54"/>
      <c r="M37" s="61" t="s">
        <v>56</v>
      </c>
      <c r="N37" s="60"/>
      <c r="O37" s="60"/>
      <c r="P37" s="60"/>
      <c r="R37" s="67" t="s">
        <v>67</v>
      </c>
      <c r="S37" s="68"/>
      <c r="T37" s="68"/>
      <c r="U37" s="68"/>
    </row>
    <row r="38" spans="2:21" outlineLevel="1" x14ac:dyDescent="0.45"/>
    <row r="39" spans="2:21" ht="21" customHeight="1" outlineLevel="1" x14ac:dyDescent="0.65">
      <c r="B39" s="17"/>
      <c r="C39" s="94" t="s">
        <v>3</v>
      </c>
      <c r="D39" s="95"/>
      <c r="E39" s="94" t="s">
        <v>4</v>
      </c>
      <c r="F39" s="95"/>
      <c r="H39" s="94" t="s">
        <v>3</v>
      </c>
      <c r="I39" s="95"/>
      <c r="J39" s="94" t="s">
        <v>4</v>
      </c>
      <c r="K39" s="95"/>
      <c r="M39" s="62" t="s">
        <v>57</v>
      </c>
      <c r="N39" s="62" t="s">
        <v>58</v>
      </c>
      <c r="O39" s="63" t="s">
        <v>60</v>
      </c>
      <c r="P39" s="64"/>
      <c r="R39" s="94" t="s">
        <v>3</v>
      </c>
      <c r="S39" s="95"/>
      <c r="T39" s="94" t="s">
        <v>4</v>
      </c>
      <c r="U39" s="95"/>
    </row>
    <row r="40" spans="2:21" ht="21" outlineLevel="1" x14ac:dyDescent="0.65">
      <c r="B40" s="2" t="s">
        <v>1</v>
      </c>
      <c r="C40" s="57">
        <f>H25</f>
        <v>4862.2</v>
      </c>
      <c r="D40" s="28" t="str">
        <f>I25</f>
        <v>kg/l</v>
      </c>
      <c r="E40" s="19">
        <f>C40/C$47</f>
        <v>0.98841275004065698</v>
      </c>
      <c r="F40" s="28" t="s">
        <v>50</v>
      </c>
      <c r="H40" s="14">
        <f>C40-R40</f>
        <v>4855.2571428571428</v>
      </c>
      <c r="I40" s="28" t="str">
        <f>D40</f>
        <v>kg/l</v>
      </c>
      <c r="J40" s="19">
        <f>H40/H$32</f>
        <v>0.98700137072230099</v>
      </c>
      <c r="K40" s="28" t="s">
        <v>50</v>
      </c>
      <c r="M40" s="66" t="s">
        <v>59</v>
      </c>
      <c r="N40" s="33"/>
      <c r="O40" s="96"/>
      <c r="P40" s="96"/>
      <c r="R40" s="14">
        <f>R47-R46-R45</f>
        <v>6.9428571428571431</v>
      </c>
      <c r="S40" s="28" t="s">
        <v>32</v>
      </c>
      <c r="T40" s="12">
        <v>0.3</v>
      </c>
      <c r="U40" s="28" t="s">
        <v>50</v>
      </c>
    </row>
    <row r="41" spans="2:21" ht="21" outlineLevel="1" x14ac:dyDescent="0.65">
      <c r="B41" s="2" t="s">
        <v>49</v>
      </c>
      <c r="C41" s="57">
        <f t="shared" ref="C41:C46" si="14">H26</f>
        <v>6</v>
      </c>
      <c r="D41" s="4" t="str">
        <f>D40</f>
        <v>kg/l</v>
      </c>
      <c r="E41" s="19">
        <f t="shared" ref="E41:E46" si="15">C41/C$47</f>
        <v>1.2197105220361035E-3</v>
      </c>
      <c r="F41" s="4" t="str">
        <f>F40</f>
        <v>% (wt)</v>
      </c>
      <c r="H41" s="35">
        <f>C41</f>
        <v>6</v>
      </c>
      <c r="I41" s="4" t="str">
        <f>I40</f>
        <v>kg/l</v>
      </c>
      <c r="J41" s="19">
        <f t="shared" ref="J41:J46" si="16">H41/H$32</f>
        <v>1.2197105220361035E-3</v>
      </c>
      <c r="K41" s="4" t="str">
        <f>K40</f>
        <v>% (wt)</v>
      </c>
      <c r="M41" s="33"/>
      <c r="N41" s="33"/>
      <c r="O41" s="96"/>
      <c r="P41" s="96"/>
      <c r="R41" s="35"/>
      <c r="S41" s="4" t="str">
        <f>S40</f>
        <v>g</v>
      </c>
      <c r="T41" s="20"/>
      <c r="U41" s="4" t="str">
        <f>U40</f>
        <v>% (wt)</v>
      </c>
    </row>
    <row r="42" spans="2:21" ht="21" outlineLevel="1" x14ac:dyDescent="0.65">
      <c r="B42" s="2" t="s">
        <v>0</v>
      </c>
      <c r="C42" s="57">
        <f t="shared" si="14"/>
        <v>5</v>
      </c>
      <c r="D42" s="4" t="str">
        <f t="shared" ref="D42:D45" si="17">D41</f>
        <v>kg/l</v>
      </c>
      <c r="E42" s="19">
        <f t="shared" si="15"/>
        <v>1.0164254350300862E-3</v>
      </c>
      <c r="F42" s="4" t="str">
        <f t="shared" ref="F42:F45" si="18">F41</f>
        <v>% (wt)</v>
      </c>
      <c r="H42" s="35">
        <f t="shared" ref="H42:H44" si="19">C42</f>
        <v>5</v>
      </c>
      <c r="I42" s="4" t="str">
        <f t="shared" ref="I42:I45" si="20">I41</f>
        <v>kg/l</v>
      </c>
      <c r="J42" s="19">
        <f t="shared" si="16"/>
        <v>1.0164254350300862E-3</v>
      </c>
      <c r="K42" s="4" t="str">
        <f t="shared" ref="K42:K45" si="21">K41</f>
        <v>% (wt)</v>
      </c>
      <c r="M42" s="33"/>
      <c r="N42" s="33"/>
      <c r="O42" s="96"/>
      <c r="P42" s="96"/>
      <c r="R42" s="35"/>
      <c r="S42" s="4" t="str">
        <f t="shared" ref="S42:S45" si="22">S41</f>
        <v>g</v>
      </c>
      <c r="T42" s="20"/>
      <c r="U42" s="4" t="str">
        <f t="shared" ref="U42:U45" si="23">U41</f>
        <v>% (wt)</v>
      </c>
    </row>
    <row r="43" spans="2:21" ht="21" outlineLevel="1" x14ac:dyDescent="0.65">
      <c r="B43" s="2" t="s">
        <v>41</v>
      </c>
      <c r="C43" s="57">
        <f t="shared" si="14"/>
        <v>9</v>
      </c>
      <c r="D43" s="4" t="str">
        <f t="shared" si="17"/>
        <v>kg/l</v>
      </c>
      <c r="E43" s="19">
        <f t="shared" si="15"/>
        <v>1.8295657830541552E-3</v>
      </c>
      <c r="F43" s="4" t="str">
        <f t="shared" si="18"/>
        <v>% (wt)</v>
      </c>
      <c r="H43" s="35">
        <f t="shared" si="19"/>
        <v>9</v>
      </c>
      <c r="I43" s="4" t="str">
        <f t="shared" si="20"/>
        <v>kg/l</v>
      </c>
      <c r="J43" s="19">
        <f t="shared" si="16"/>
        <v>1.8295657830541552E-3</v>
      </c>
      <c r="K43" s="4" t="str">
        <f t="shared" si="21"/>
        <v>% (wt)</v>
      </c>
      <c r="M43" s="33"/>
      <c r="N43" s="33"/>
      <c r="O43" s="96"/>
      <c r="P43" s="96"/>
      <c r="R43" s="35"/>
      <c r="S43" s="4" t="str">
        <f t="shared" si="22"/>
        <v>g</v>
      </c>
      <c r="T43" s="20"/>
      <c r="U43" s="4" t="str">
        <f t="shared" si="23"/>
        <v>% (wt)</v>
      </c>
    </row>
    <row r="44" spans="2:21" ht="21" outlineLevel="1" x14ac:dyDescent="0.65">
      <c r="B44" s="2" t="s">
        <v>38</v>
      </c>
      <c r="C44" s="57">
        <f t="shared" si="14"/>
        <v>19.999999999999996</v>
      </c>
      <c r="D44" s="4" t="str">
        <f t="shared" si="17"/>
        <v>kg/l</v>
      </c>
      <c r="E44" s="19">
        <f>C44/C$47</f>
        <v>4.065701740120344E-3</v>
      </c>
      <c r="F44" s="4" t="str">
        <f t="shared" si="18"/>
        <v>% (wt)</v>
      </c>
      <c r="H44" s="35">
        <f t="shared" si="19"/>
        <v>19.999999999999996</v>
      </c>
      <c r="I44" s="4" t="str">
        <f t="shared" si="20"/>
        <v>kg/l</v>
      </c>
      <c r="J44" s="19">
        <f t="shared" si="16"/>
        <v>4.065701740120344E-3</v>
      </c>
      <c r="K44" s="4" t="str">
        <f t="shared" si="21"/>
        <v>% (wt)</v>
      </c>
      <c r="M44" s="33"/>
      <c r="N44" s="33"/>
      <c r="O44" s="96"/>
      <c r="P44" s="96"/>
      <c r="R44" s="36"/>
      <c r="S44" s="4" t="str">
        <f t="shared" si="22"/>
        <v>g</v>
      </c>
      <c r="T44" s="20"/>
      <c r="U44" s="4" t="str">
        <f t="shared" si="23"/>
        <v>% (wt)</v>
      </c>
    </row>
    <row r="45" spans="2:21" ht="21" outlineLevel="1" x14ac:dyDescent="0.65">
      <c r="B45" s="65" t="s">
        <v>37</v>
      </c>
      <c r="C45" s="57">
        <f t="shared" si="14"/>
        <v>15</v>
      </c>
      <c r="D45" s="4" t="str">
        <f t="shared" si="17"/>
        <v>kg/l</v>
      </c>
      <c r="E45" s="19">
        <f t="shared" si="15"/>
        <v>3.0492763050902587E-3</v>
      </c>
      <c r="F45" s="4" t="str">
        <f t="shared" si="18"/>
        <v>% (wt)</v>
      </c>
      <c r="H45" s="35">
        <f>C45-R45</f>
        <v>0.30000000000000071</v>
      </c>
      <c r="I45" s="4" t="str">
        <f t="shared" si="20"/>
        <v>kg/l</v>
      </c>
      <c r="J45" s="19">
        <f t="shared" si="16"/>
        <v>6.0985526101805315E-5</v>
      </c>
      <c r="K45" s="4" t="str">
        <f t="shared" si="21"/>
        <v>% (wt)</v>
      </c>
      <c r="M45" s="66" t="s">
        <v>59</v>
      </c>
      <c r="N45" s="12">
        <v>0.98</v>
      </c>
      <c r="O45" s="96" t="s">
        <v>61</v>
      </c>
      <c r="P45" s="96"/>
      <c r="R45" s="35">
        <f>N45*C45</f>
        <v>14.7</v>
      </c>
      <c r="S45" s="4" t="str">
        <f t="shared" si="22"/>
        <v>g</v>
      </c>
      <c r="T45" s="19">
        <f>R45/R47</f>
        <v>0.63518518518518519</v>
      </c>
      <c r="U45" s="4" t="str">
        <f t="shared" si="23"/>
        <v>% (wt)</v>
      </c>
    </row>
    <row r="46" spans="2:21" ht="21.4" outlineLevel="1" thickBot="1" x14ac:dyDescent="0.7">
      <c r="B46" s="65" t="s">
        <v>36</v>
      </c>
      <c r="C46" s="58">
        <f t="shared" si="14"/>
        <v>2</v>
      </c>
      <c r="D46" s="45" t="str">
        <f>D45</f>
        <v>kg/l</v>
      </c>
      <c r="E46" s="59">
        <f t="shared" si="15"/>
        <v>4.0657017401203447E-4</v>
      </c>
      <c r="F46" s="45" t="str">
        <f>F45</f>
        <v>% (wt)</v>
      </c>
      <c r="H46" s="55">
        <f>C46-R46</f>
        <v>0.5</v>
      </c>
      <c r="I46" s="45" t="str">
        <f>I45</f>
        <v>kg/l</v>
      </c>
      <c r="J46" s="59">
        <f t="shared" si="16"/>
        <v>1.0164254350300862E-4</v>
      </c>
      <c r="K46" s="45" t="str">
        <f>K45</f>
        <v>% (wt)</v>
      </c>
      <c r="M46" s="66" t="s">
        <v>59</v>
      </c>
      <c r="N46" s="12">
        <v>0.75</v>
      </c>
      <c r="O46" s="96" t="s">
        <v>61</v>
      </c>
      <c r="P46" s="96"/>
      <c r="R46" s="55">
        <f>N46*C46</f>
        <v>1.5</v>
      </c>
      <c r="S46" s="45" t="str">
        <f>S45</f>
        <v>g</v>
      </c>
      <c r="T46" s="59">
        <f>R46/R47</f>
        <v>6.4814814814814811E-2</v>
      </c>
      <c r="U46" s="45" t="str">
        <f>U45</f>
        <v>% (wt)</v>
      </c>
    </row>
    <row r="47" spans="2:21" ht="21" outlineLevel="1" x14ac:dyDescent="0.65">
      <c r="B47" s="8" t="s">
        <v>5</v>
      </c>
      <c r="C47" s="38">
        <f>SUM(C40:C46)</f>
        <v>4919.2</v>
      </c>
      <c r="D47" s="10" t="str">
        <f>D45</f>
        <v>kg/l</v>
      </c>
      <c r="E47" s="69">
        <f>SUM(E40:E46)</f>
        <v>0.99999999999999989</v>
      </c>
      <c r="F47" s="10" t="str">
        <f>F45</f>
        <v>% (wt)</v>
      </c>
      <c r="H47" s="38">
        <f>SUM(H40:H46)</f>
        <v>4896.0571428571429</v>
      </c>
      <c r="I47" s="10" t="str">
        <f>I45</f>
        <v>kg/l</v>
      </c>
      <c r="J47" s="69">
        <f>SUM(J40:J46)</f>
        <v>0.99529540227214641</v>
      </c>
      <c r="K47" s="10" t="str">
        <f>K45</f>
        <v>% (wt)</v>
      </c>
      <c r="R47" s="38">
        <f>(R45+R46) / 70%</f>
        <v>23.142857142857142</v>
      </c>
      <c r="S47" s="10" t="str">
        <f>S45</f>
        <v>g</v>
      </c>
      <c r="T47" s="40">
        <v>1</v>
      </c>
      <c r="U47" s="10" t="str">
        <f>U45</f>
        <v>% (wt)</v>
      </c>
    </row>
    <row r="48" spans="2:21" outlineLevel="1" x14ac:dyDescent="0.45"/>
    <row r="50" spans="2:21" ht="21" x14ac:dyDescent="0.65">
      <c r="B50" s="48" t="s">
        <v>81</v>
      </c>
      <c r="C50" s="48"/>
      <c r="D50" s="48"/>
      <c r="E50" s="49"/>
      <c r="F50" s="50"/>
      <c r="G50" s="49"/>
      <c r="H50" s="49"/>
      <c r="I50" s="49"/>
      <c r="J50" s="49"/>
      <c r="K50" s="49"/>
      <c r="L50" s="49"/>
    </row>
    <row r="51" spans="2:21" outlineLevel="1" x14ac:dyDescent="0.45"/>
    <row r="52" spans="2:21" ht="21" customHeight="1" outlineLevel="1" x14ac:dyDescent="0.55000000000000004">
      <c r="C52" s="52" t="s">
        <v>54</v>
      </c>
      <c r="D52" s="51"/>
      <c r="E52" s="51" t="s">
        <v>69</v>
      </c>
      <c r="F52" s="51"/>
      <c r="H52" s="53" t="s">
        <v>55</v>
      </c>
      <c r="I52" s="54"/>
      <c r="J52" s="54"/>
      <c r="K52" s="54"/>
      <c r="M52" s="61" t="s">
        <v>56</v>
      </c>
      <c r="N52" s="60"/>
      <c r="O52" s="60"/>
      <c r="P52" s="60"/>
      <c r="R52" s="67" t="s">
        <v>67</v>
      </c>
      <c r="S52" s="68"/>
      <c r="T52" s="68"/>
      <c r="U52" s="68"/>
    </row>
    <row r="53" spans="2:21" outlineLevel="1" x14ac:dyDescent="0.45"/>
    <row r="54" spans="2:21" ht="21" customHeight="1" outlineLevel="1" x14ac:dyDescent="0.65">
      <c r="B54" s="17"/>
      <c r="C54" s="94" t="s">
        <v>3</v>
      </c>
      <c r="D54" s="95"/>
      <c r="E54" s="94" t="s">
        <v>4</v>
      </c>
      <c r="F54" s="95"/>
      <c r="H54" s="94" t="s">
        <v>3</v>
      </c>
      <c r="I54" s="95"/>
      <c r="J54" s="94" t="s">
        <v>4</v>
      </c>
      <c r="K54" s="95"/>
      <c r="M54" s="62" t="s">
        <v>57</v>
      </c>
      <c r="N54" s="62" t="s">
        <v>58</v>
      </c>
      <c r="O54" s="63" t="s">
        <v>60</v>
      </c>
      <c r="P54" s="64"/>
      <c r="R54" s="94" t="s">
        <v>3</v>
      </c>
      <c r="S54" s="95"/>
      <c r="T54" s="94" t="s">
        <v>4</v>
      </c>
      <c r="U54" s="95"/>
    </row>
    <row r="55" spans="2:21" ht="21" outlineLevel="1" x14ac:dyDescent="0.65">
      <c r="B55" s="2" t="s">
        <v>1</v>
      </c>
      <c r="C55" s="57"/>
      <c r="D55" s="28" t="str">
        <f>I40</f>
        <v>kg/l</v>
      </c>
      <c r="E55" s="19">
        <f>C55/C$47</f>
        <v>0</v>
      </c>
      <c r="F55" s="28" t="s">
        <v>50</v>
      </c>
      <c r="H55" s="14"/>
      <c r="I55" s="28" t="str">
        <f>D55</f>
        <v>kg/l</v>
      </c>
      <c r="J55" s="19">
        <f>H55/H$32</f>
        <v>0</v>
      </c>
      <c r="K55" s="28" t="s">
        <v>50</v>
      </c>
      <c r="M55" s="33"/>
      <c r="N55" s="33"/>
      <c r="O55" s="96"/>
      <c r="P55" s="96"/>
      <c r="R55" s="35"/>
      <c r="S55" s="4" t="s">
        <v>32</v>
      </c>
      <c r="T55" s="20"/>
      <c r="U55" s="28" t="s">
        <v>50</v>
      </c>
    </row>
    <row r="56" spans="2:21" ht="21" outlineLevel="1" x14ac:dyDescent="0.65">
      <c r="B56" s="2" t="s">
        <v>49</v>
      </c>
      <c r="C56" s="57"/>
      <c r="D56" s="4" t="str">
        <f>D55</f>
        <v>kg/l</v>
      </c>
      <c r="E56" s="19">
        <f t="shared" ref="E56:E58" si="24">C56/C$47</f>
        <v>0</v>
      </c>
      <c r="F56" s="4" t="str">
        <f>F55</f>
        <v>% (wt)</v>
      </c>
      <c r="H56" s="35"/>
      <c r="I56" s="4" t="str">
        <f>I55</f>
        <v>kg/l</v>
      </c>
      <c r="J56" s="19">
        <f t="shared" ref="J56:J61" si="25">H56/H$32</f>
        <v>0</v>
      </c>
      <c r="K56" s="4" t="str">
        <f>K55</f>
        <v>% (wt)</v>
      </c>
      <c r="M56" s="33"/>
      <c r="N56" s="33"/>
      <c r="O56" s="96"/>
      <c r="P56" s="96"/>
      <c r="R56" s="35"/>
      <c r="S56" s="4" t="str">
        <f>S55</f>
        <v>g</v>
      </c>
      <c r="T56" s="20"/>
      <c r="U56" s="4" t="str">
        <f>U55</f>
        <v>% (wt)</v>
      </c>
    </row>
    <row r="57" spans="2:21" ht="21" outlineLevel="1" x14ac:dyDescent="0.65">
      <c r="B57" s="2" t="s">
        <v>0</v>
      </c>
      <c r="C57" s="57"/>
      <c r="D57" s="4" t="str">
        <f t="shared" ref="D57:D60" si="26">D56</f>
        <v>kg/l</v>
      </c>
      <c r="E57" s="19">
        <f t="shared" si="24"/>
        <v>0</v>
      </c>
      <c r="F57" s="4" t="str">
        <f t="shared" ref="F57:F60" si="27">F56</f>
        <v>% (wt)</v>
      </c>
      <c r="H57" s="35"/>
      <c r="I57" s="4" t="str">
        <f t="shared" ref="I57:I60" si="28">I56</f>
        <v>kg/l</v>
      </c>
      <c r="J57" s="19">
        <f t="shared" si="25"/>
        <v>0</v>
      </c>
      <c r="K57" s="4" t="str">
        <f t="shared" ref="K57:K60" si="29">K56</f>
        <v>% (wt)</v>
      </c>
      <c r="M57" s="33"/>
      <c r="N57" s="33"/>
      <c r="O57" s="97" t="s">
        <v>80</v>
      </c>
      <c r="P57" s="97"/>
      <c r="R57" s="35"/>
      <c r="S57" s="4" t="str">
        <f t="shared" ref="S57:S59" si="30">S56</f>
        <v>g</v>
      </c>
      <c r="T57" s="20"/>
      <c r="U57" s="4" t="str">
        <f t="shared" ref="U57:U59" si="31">U56</f>
        <v>% (wt)</v>
      </c>
    </row>
    <row r="58" spans="2:21" ht="21" outlineLevel="1" x14ac:dyDescent="0.65">
      <c r="B58" s="2" t="s">
        <v>41</v>
      </c>
      <c r="C58" s="57"/>
      <c r="D58" s="4" t="str">
        <f t="shared" si="26"/>
        <v>kg/l</v>
      </c>
      <c r="E58" s="19">
        <f t="shared" si="24"/>
        <v>0</v>
      </c>
      <c r="F58" s="4" t="str">
        <f t="shared" si="27"/>
        <v>% (wt)</v>
      </c>
      <c r="H58" s="35"/>
      <c r="I58" s="4" t="str">
        <f t="shared" si="28"/>
        <v>kg/l</v>
      </c>
      <c r="J58" s="19">
        <f t="shared" si="25"/>
        <v>0</v>
      </c>
      <c r="K58" s="4" t="str">
        <f t="shared" si="29"/>
        <v>% (wt)</v>
      </c>
      <c r="M58" s="33"/>
      <c r="N58" s="33"/>
      <c r="O58" s="96"/>
      <c r="P58" s="96"/>
      <c r="R58" s="35"/>
      <c r="S58" s="4" t="str">
        <f t="shared" si="30"/>
        <v>g</v>
      </c>
      <c r="T58" s="20"/>
      <c r="U58" s="4" t="str">
        <f t="shared" si="31"/>
        <v>% (wt)</v>
      </c>
    </row>
    <row r="59" spans="2:21" ht="21" outlineLevel="1" x14ac:dyDescent="0.65">
      <c r="B59" s="2" t="s">
        <v>38</v>
      </c>
      <c r="C59" s="57"/>
      <c r="D59" s="4" t="str">
        <f t="shared" si="26"/>
        <v>kg/l</v>
      </c>
      <c r="E59" s="19">
        <f>C59/C$47</f>
        <v>0</v>
      </c>
      <c r="F59" s="4" t="str">
        <f t="shared" si="27"/>
        <v>% (wt)</v>
      </c>
      <c r="H59" s="35"/>
      <c r="I59" s="4" t="str">
        <f t="shared" si="28"/>
        <v>kg/l</v>
      </c>
      <c r="J59" s="19">
        <f t="shared" si="25"/>
        <v>0</v>
      </c>
      <c r="K59" s="4" t="str">
        <f t="shared" si="29"/>
        <v>% (wt)</v>
      </c>
      <c r="M59" s="33"/>
      <c r="N59" s="33"/>
      <c r="O59" s="96"/>
      <c r="P59" s="96"/>
      <c r="R59" s="36"/>
      <c r="S59" s="4" t="str">
        <f t="shared" si="30"/>
        <v>g</v>
      </c>
      <c r="T59" s="20"/>
      <c r="U59" s="4" t="str">
        <f t="shared" si="31"/>
        <v>% (wt)</v>
      </c>
    </row>
    <row r="60" spans="2:21" ht="21" outlineLevel="1" x14ac:dyDescent="0.65">
      <c r="B60" s="65" t="s">
        <v>37</v>
      </c>
      <c r="C60" s="57"/>
      <c r="D60" s="4" t="str">
        <f t="shared" si="26"/>
        <v>kg/l</v>
      </c>
      <c r="E60" s="19">
        <f t="shared" ref="E60:E61" si="32">C60/C$47</f>
        <v>0</v>
      </c>
      <c r="F60" s="4" t="str">
        <f t="shared" si="27"/>
        <v>% (wt)</v>
      </c>
      <c r="H60" s="35"/>
      <c r="I60" s="4" t="str">
        <f t="shared" si="28"/>
        <v>kg/l</v>
      </c>
      <c r="J60" s="19">
        <f t="shared" si="25"/>
        <v>0</v>
      </c>
      <c r="K60" s="4" t="str">
        <f t="shared" si="29"/>
        <v>% (wt)</v>
      </c>
      <c r="M60" s="33"/>
      <c r="N60" s="33"/>
      <c r="O60" s="96"/>
      <c r="P60" s="96"/>
      <c r="R60" s="36"/>
      <c r="S60" s="4" t="str">
        <f t="shared" ref="S60:S61" si="33">S59</f>
        <v>g</v>
      </c>
      <c r="T60" s="20"/>
      <c r="U60" s="4" t="str">
        <f t="shared" ref="U60:U61" si="34">U59</f>
        <v>% (wt)</v>
      </c>
    </row>
    <row r="61" spans="2:21" ht="21.4" outlineLevel="1" thickBot="1" x14ac:dyDescent="0.7">
      <c r="B61" s="65" t="s">
        <v>36</v>
      </c>
      <c r="C61" s="57"/>
      <c r="D61" s="45" t="str">
        <f>D60</f>
        <v>kg/l</v>
      </c>
      <c r="E61" s="59">
        <f t="shared" si="32"/>
        <v>0</v>
      </c>
      <c r="F61" s="45" t="str">
        <f>F60</f>
        <v>% (wt)</v>
      </c>
      <c r="H61" s="55"/>
      <c r="I61" s="45" t="str">
        <f>I60</f>
        <v>kg/l</v>
      </c>
      <c r="J61" s="59">
        <f t="shared" si="25"/>
        <v>0</v>
      </c>
      <c r="K61" s="45" t="str">
        <f>K60</f>
        <v>% (wt)</v>
      </c>
      <c r="M61" s="33"/>
      <c r="N61" s="33"/>
      <c r="O61" s="96"/>
      <c r="P61" s="96"/>
      <c r="R61" s="36"/>
      <c r="S61" s="4" t="str">
        <f t="shared" si="33"/>
        <v>g</v>
      </c>
      <c r="T61" s="20"/>
      <c r="U61" s="4" t="str">
        <f t="shared" si="34"/>
        <v>% (wt)</v>
      </c>
    </row>
    <row r="62" spans="2:21" ht="21" outlineLevel="1" x14ac:dyDescent="0.65">
      <c r="B62" s="8" t="s">
        <v>5</v>
      </c>
      <c r="C62" s="38">
        <f>SUM(C55:C61)</f>
        <v>0</v>
      </c>
      <c r="D62" s="10" t="str">
        <f>D60</f>
        <v>kg/l</v>
      </c>
      <c r="E62" s="69">
        <f>SUM(E55:E61)</f>
        <v>0</v>
      </c>
      <c r="F62" s="10" t="str">
        <f>F60</f>
        <v>% (wt)</v>
      </c>
      <c r="H62" s="38">
        <f>SUM(H55:H61)</f>
        <v>0</v>
      </c>
      <c r="I62" s="10" t="str">
        <f>I60</f>
        <v>kg/l</v>
      </c>
      <c r="J62" s="69">
        <f>SUM(J55:J61)</f>
        <v>0</v>
      </c>
      <c r="K62" s="10" t="str">
        <f>K60</f>
        <v>% (wt)</v>
      </c>
      <c r="R62" s="38">
        <f>(R60+R61) / 70%</f>
        <v>0</v>
      </c>
      <c r="S62" s="10" t="str">
        <f>S60</f>
        <v>g</v>
      </c>
      <c r="T62" s="40">
        <v>1</v>
      </c>
      <c r="U62" s="10" t="str">
        <f>U60</f>
        <v>% (wt)</v>
      </c>
    </row>
  </sheetData>
  <mergeCells count="43">
    <mergeCell ref="O58:P58"/>
    <mergeCell ref="O59:P59"/>
    <mergeCell ref="O60:P60"/>
    <mergeCell ref="O61:P61"/>
    <mergeCell ref="R54:S54"/>
    <mergeCell ref="O55:P55"/>
    <mergeCell ref="O56:P56"/>
    <mergeCell ref="O57:P57"/>
    <mergeCell ref="O44:P44"/>
    <mergeCell ref="O45:P45"/>
    <mergeCell ref="O46:P46"/>
    <mergeCell ref="C54:D54"/>
    <mergeCell ref="E54:F54"/>
    <mergeCell ref="H54:I54"/>
    <mergeCell ref="J54:K54"/>
    <mergeCell ref="T39:U39"/>
    <mergeCell ref="O40:P40"/>
    <mergeCell ref="O41:P41"/>
    <mergeCell ref="O42:P42"/>
    <mergeCell ref="O43:P43"/>
    <mergeCell ref="C39:D39"/>
    <mergeCell ref="E39:F39"/>
    <mergeCell ref="H39:I39"/>
    <mergeCell ref="J39:K39"/>
    <mergeCell ref="R39:S39"/>
    <mergeCell ref="T54:U54"/>
    <mergeCell ref="O30:P30"/>
    <mergeCell ref="O31:P31"/>
    <mergeCell ref="R24:S24"/>
    <mergeCell ref="T24:U24"/>
    <mergeCell ref="O25:P25"/>
    <mergeCell ref="O26:P26"/>
    <mergeCell ref="O27:P27"/>
    <mergeCell ref="O28:P28"/>
    <mergeCell ref="O29:P29"/>
    <mergeCell ref="C24:D24"/>
    <mergeCell ref="E24:F24"/>
    <mergeCell ref="H24:I24"/>
    <mergeCell ref="J24:K24"/>
    <mergeCell ref="E5:F5"/>
    <mergeCell ref="G5:H5"/>
    <mergeCell ref="C5:D5"/>
    <mergeCell ref="I5:J5"/>
  </mergeCells>
  <pageMargins left="0.70866141732283472" right="0.70866141732283472" top="0.15748031496062992" bottom="0.35433070866141736" header="0" footer="0"/>
  <pageSetup paperSize="9" scale="43" orientation="landscape" horizontalDpi="4294967292" verticalDpi="4294967295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C3:W44"/>
  <sheetViews>
    <sheetView topLeftCell="A13" zoomScale="70" zoomScaleNormal="70" workbookViewId="0">
      <selection activeCell="J34" sqref="J34"/>
    </sheetView>
  </sheetViews>
  <sheetFormatPr baseColWidth="10" defaultColWidth="9.1328125" defaultRowHeight="21" outlineLevelRow="1" x14ac:dyDescent="0.65"/>
  <cols>
    <col min="1" max="2" width="9.1328125" style="1"/>
    <col min="3" max="3" width="18" style="1" customWidth="1"/>
    <col min="4" max="4" width="13.9296875" style="1" customWidth="1"/>
    <col min="5" max="5" width="6.86328125" style="1" customWidth="1"/>
    <col min="6" max="6" width="9.1328125" style="1"/>
    <col min="7" max="7" width="9.3984375" style="1" customWidth="1"/>
    <col min="8" max="8" width="9.1328125" style="1"/>
    <col min="9" max="9" width="18.06640625" style="1" customWidth="1"/>
    <col min="10" max="10" width="12.19921875" style="1" customWidth="1"/>
    <col min="11" max="11" width="9.1328125" style="1"/>
    <col min="12" max="12" width="19.06640625" style="1" customWidth="1"/>
    <col min="13" max="14" width="9.1328125" style="1"/>
    <col min="15" max="15" width="7.33203125" style="1" customWidth="1"/>
    <col min="16" max="16" width="11.59765625" style="1" customWidth="1"/>
    <col min="17" max="17" width="21.33203125" style="1" customWidth="1"/>
    <col min="18" max="18" width="9.1328125" style="1"/>
    <col min="19" max="19" width="21.06640625" style="1" customWidth="1"/>
    <col min="20" max="16384" width="9.1328125" style="1"/>
  </cols>
  <sheetData>
    <row r="3" spans="3:20" ht="23.25" x14ac:dyDescent="0.7">
      <c r="C3" s="71" t="s">
        <v>31</v>
      </c>
      <c r="D3" s="71"/>
      <c r="E3" s="71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3:20" outlineLevel="1" x14ac:dyDescent="0.65"/>
    <row r="5" spans="3:20" ht="42" customHeight="1" outlineLevel="1" x14ac:dyDescent="0.65">
      <c r="C5" s="17"/>
      <c r="D5" s="75" t="s">
        <v>71</v>
      </c>
      <c r="E5" s="26"/>
      <c r="F5" s="92" t="s">
        <v>72</v>
      </c>
      <c r="G5" s="93"/>
      <c r="H5" s="92" t="s">
        <v>4</v>
      </c>
      <c r="I5" s="93"/>
      <c r="J5" s="75" t="s">
        <v>76</v>
      </c>
      <c r="K5" s="75"/>
      <c r="L5" s="75" t="s">
        <v>74</v>
      </c>
    </row>
    <row r="6" spans="3:20" outlineLevel="1" x14ac:dyDescent="0.65">
      <c r="C6" s="2" t="s">
        <v>1</v>
      </c>
      <c r="D6" s="2"/>
      <c r="E6" s="77" t="s">
        <v>44</v>
      </c>
      <c r="F6" s="3">
        <f xml:space="preserve"> F13 - SUM(F7:F12)</f>
        <v>4952.8999999999996</v>
      </c>
      <c r="G6" s="77" t="s">
        <v>32</v>
      </c>
      <c r="H6" s="5">
        <f>F6/F$13</f>
        <v>0.99057999999999991</v>
      </c>
      <c r="I6" s="77" t="s">
        <v>77</v>
      </c>
      <c r="J6" s="77"/>
      <c r="K6" s="77" t="s">
        <v>35</v>
      </c>
      <c r="L6" s="81"/>
    </row>
    <row r="7" spans="3:20" outlineLevel="1" x14ac:dyDescent="0.65">
      <c r="C7" s="2" t="s">
        <v>41</v>
      </c>
      <c r="D7" s="13">
        <v>10</v>
      </c>
      <c r="E7" s="2" t="str">
        <f>E6</f>
        <v>ml</v>
      </c>
      <c r="F7" s="3">
        <f>J7/1000*D7</f>
        <v>9.1</v>
      </c>
      <c r="G7" s="2" t="str">
        <f>G6</f>
        <v>g</v>
      </c>
      <c r="H7" s="20">
        <f>F7/F$13</f>
        <v>1.82E-3</v>
      </c>
      <c r="I7" s="2" t="str">
        <f>I6</f>
        <v>%(wt)</v>
      </c>
      <c r="J7" s="13">
        <v>910</v>
      </c>
      <c r="K7" s="2" t="str">
        <f t="shared" ref="K7:K13" si="0">K6</f>
        <v>g/l</v>
      </c>
      <c r="L7" s="81" t="s">
        <v>75</v>
      </c>
    </row>
    <row r="8" spans="3:20" outlineLevel="1" x14ac:dyDescent="0.65">
      <c r="C8" s="2" t="s">
        <v>49</v>
      </c>
      <c r="D8" s="2"/>
      <c r="E8" s="2" t="str">
        <f t="shared" ref="E8:I13" si="1">E7</f>
        <v>ml</v>
      </c>
      <c r="F8" s="13">
        <v>6</v>
      </c>
      <c r="G8" s="2" t="str">
        <f t="shared" si="1"/>
        <v>g</v>
      </c>
      <c r="H8" s="20">
        <f>F8/F$13</f>
        <v>1.1999999999999999E-3</v>
      </c>
      <c r="I8" s="2" t="str">
        <f t="shared" si="1"/>
        <v>%(wt)</v>
      </c>
      <c r="J8" s="2"/>
      <c r="K8" s="2" t="str">
        <f t="shared" si="0"/>
        <v>g/l</v>
      </c>
      <c r="L8" s="81"/>
    </row>
    <row r="9" spans="3:20" outlineLevel="1" x14ac:dyDescent="0.65">
      <c r="C9" s="72" t="s">
        <v>0</v>
      </c>
      <c r="D9" s="72"/>
      <c r="E9" s="2" t="str">
        <f t="shared" si="1"/>
        <v>ml</v>
      </c>
      <c r="F9" s="80">
        <v>5</v>
      </c>
      <c r="G9" s="2" t="str">
        <f t="shared" si="1"/>
        <v>g</v>
      </c>
      <c r="H9" s="20">
        <f t="shared" ref="H9:H11" si="2">F9/F$13</f>
        <v>1E-3</v>
      </c>
      <c r="I9" s="2" t="str">
        <f t="shared" si="1"/>
        <v>%(wt)</v>
      </c>
      <c r="J9" s="2"/>
      <c r="K9" s="2" t="str">
        <f t="shared" si="0"/>
        <v>g/l</v>
      </c>
      <c r="L9" s="81"/>
    </row>
    <row r="10" spans="3:20" outlineLevel="1" x14ac:dyDescent="0.65">
      <c r="C10" s="72" t="s">
        <v>73</v>
      </c>
      <c r="D10" s="72"/>
      <c r="E10" s="2" t="str">
        <f t="shared" si="1"/>
        <v>ml</v>
      </c>
      <c r="F10" s="80">
        <v>10</v>
      </c>
      <c r="G10" s="2" t="str">
        <f t="shared" si="1"/>
        <v>g</v>
      </c>
      <c r="H10" s="20">
        <f t="shared" si="2"/>
        <v>2E-3</v>
      </c>
      <c r="I10" s="2" t="str">
        <f t="shared" si="1"/>
        <v>%(wt)</v>
      </c>
      <c r="J10" s="2"/>
      <c r="K10" s="2" t="str">
        <f t="shared" si="0"/>
        <v>g/l</v>
      </c>
      <c r="L10" s="81" t="s">
        <v>40</v>
      </c>
    </row>
    <row r="11" spans="3:20" outlineLevel="1" x14ac:dyDescent="0.65">
      <c r="C11" s="72" t="s">
        <v>37</v>
      </c>
      <c r="D11" s="72"/>
      <c r="E11" s="2" t="str">
        <f t="shared" si="1"/>
        <v>ml</v>
      </c>
      <c r="F11" s="80">
        <v>15</v>
      </c>
      <c r="G11" s="2" t="str">
        <f t="shared" si="1"/>
        <v>g</v>
      </c>
      <c r="H11" s="20">
        <f t="shared" si="2"/>
        <v>3.0000000000000001E-3</v>
      </c>
      <c r="I11" s="2" t="str">
        <f t="shared" si="1"/>
        <v>%(wt)</v>
      </c>
      <c r="J11" s="2"/>
      <c r="K11" s="2" t="str">
        <f t="shared" si="0"/>
        <v>g/l</v>
      </c>
      <c r="L11" s="81"/>
    </row>
    <row r="12" spans="3:20" ht="21.4" outlineLevel="1" thickBot="1" x14ac:dyDescent="0.7">
      <c r="C12" s="6" t="s">
        <v>36</v>
      </c>
      <c r="D12" s="6"/>
      <c r="E12" s="79" t="str">
        <f t="shared" si="1"/>
        <v>ml</v>
      </c>
      <c r="F12" s="15">
        <v>2</v>
      </c>
      <c r="G12" s="79" t="str">
        <f t="shared" si="1"/>
        <v>g</v>
      </c>
      <c r="H12" s="20">
        <f>F12/F$13</f>
        <v>4.0000000000000002E-4</v>
      </c>
      <c r="I12" s="79" t="str">
        <f t="shared" si="1"/>
        <v>%(wt)</v>
      </c>
      <c r="J12" s="79"/>
      <c r="K12" s="6" t="str">
        <f t="shared" si="0"/>
        <v>g/l</v>
      </c>
      <c r="L12" s="81"/>
    </row>
    <row r="13" spans="3:20" ht="21.4" outlineLevel="1" thickTop="1" x14ac:dyDescent="0.65">
      <c r="C13" s="8" t="s">
        <v>2</v>
      </c>
      <c r="D13" s="76">
        <v>5000</v>
      </c>
      <c r="E13" s="78" t="str">
        <f t="shared" si="1"/>
        <v>ml</v>
      </c>
      <c r="F13" s="9">
        <f>J13/1000 *D13</f>
        <v>5000</v>
      </c>
      <c r="G13" s="78" t="str">
        <f t="shared" si="1"/>
        <v>g</v>
      </c>
      <c r="H13" s="11">
        <f>SUM(H6:H12)</f>
        <v>0.99999999999999989</v>
      </c>
      <c r="I13" s="78" t="str">
        <f t="shared" si="1"/>
        <v>%(wt)</v>
      </c>
      <c r="J13" s="76">
        <v>1000</v>
      </c>
      <c r="K13" s="78" t="str">
        <f t="shared" si="0"/>
        <v>g/l</v>
      </c>
    </row>
    <row r="14" spans="3:20" outlineLevel="1" x14ac:dyDescent="0.65"/>
    <row r="16" spans="3:20" ht="23.25" x14ac:dyDescent="0.7">
      <c r="C16" s="71" t="s">
        <v>53</v>
      </c>
      <c r="D16" s="71"/>
      <c r="E16" s="71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3:23" outlineLevel="1" x14ac:dyDescent="0.65"/>
    <row r="18" spans="3:23" outlineLevel="1" x14ac:dyDescent="0.65">
      <c r="C18" s="83" t="s">
        <v>54</v>
      </c>
      <c r="D18" s="82"/>
      <c r="E18" s="82"/>
      <c r="F18" s="82"/>
      <c r="G18" s="82"/>
      <c r="I18" s="84" t="s">
        <v>55</v>
      </c>
      <c r="J18" s="85"/>
      <c r="K18" s="85"/>
      <c r="L18" s="85"/>
      <c r="M18" s="85"/>
      <c r="O18" s="91" t="s">
        <v>56</v>
      </c>
      <c r="P18" s="86"/>
      <c r="Q18" s="86"/>
      <c r="S18" s="89" t="s">
        <v>78</v>
      </c>
      <c r="T18" s="90"/>
      <c r="U18" s="90"/>
      <c r="V18" s="90"/>
      <c r="W18" s="90"/>
    </row>
    <row r="19" spans="3:23" outlineLevel="1" x14ac:dyDescent="0.65"/>
    <row r="20" spans="3:23" outlineLevel="1" x14ac:dyDescent="0.65">
      <c r="D20" s="92" t="s">
        <v>72</v>
      </c>
      <c r="E20" s="93"/>
      <c r="F20" s="92" t="s">
        <v>4</v>
      </c>
      <c r="G20" s="93"/>
      <c r="J20" s="92" t="s">
        <v>72</v>
      </c>
      <c r="K20" s="93"/>
      <c r="L20" s="92" t="s">
        <v>4</v>
      </c>
      <c r="M20" s="93"/>
      <c r="O20" s="73" t="s">
        <v>57</v>
      </c>
      <c r="P20" s="74" t="s">
        <v>58</v>
      </c>
      <c r="Q20" s="74" t="s">
        <v>60</v>
      </c>
      <c r="T20" s="92" t="s">
        <v>72</v>
      </c>
      <c r="U20" s="93"/>
      <c r="V20" s="92" t="s">
        <v>4</v>
      </c>
      <c r="W20" s="93"/>
    </row>
    <row r="21" spans="3:23" outlineLevel="1" x14ac:dyDescent="0.65">
      <c r="C21" s="2" t="str">
        <f>C6</f>
        <v>Wasser</v>
      </c>
      <c r="D21" s="3">
        <f>F6</f>
        <v>4952.8999999999996</v>
      </c>
      <c r="E21" s="77" t="s">
        <v>32</v>
      </c>
      <c r="F21" s="5">
        <f>D21/D$28</f>
        <v>0.99057999999999991</v>
      </c>
      <c r="G21" s="77" t="s">
        <v>77</v>
      </c>
      <c r="I21" s="2" t="s">
        <v>1</v>
      </c>
      <c r="J21" s="3">
        <f>D21</f>
        <v>4952.8999999999996</v>
      </c>
      <c r="K21" s="77" t="s">
        <v>32</v>
      </c>
      <c r="L21" s="19">
        <f>J21/J$28</f>
        <v>0.99254523957435703</v>
      </c>
      <c r="M21" s="77" t="s">
        <v>77</v>
      </c>
      <c r="O21" s="3"/>
      <c r="P21" s="77"/>
      <c r="Q21" s="77"/>
      <c r="S21" s="2" t="s">
        <v>1</v>
      </c>
      <c r="T21" s="3">
        <f>D21-J21</f>
        <v>0</v>
      </c>
      <c r="U21" s="77" t="s">
        <v>32</v>
      </c>
      <c r="V21" s="19" t="e">
        <f>T21/T$13</f>
        <v>#DIV/0!</v>
      </c>
      <c r="W21" s="77" t="s">
        <v>77</v>
      </c>
    </row>
    <row r="22" spans="3:23" outlineLevel="1" x14ac:dyDescent="0.65">
      <c r="C22" s="2" t="str">
        <f t="shared" ref="C22:C27" si="3">C7</f>
        <v>Pflanzenöl</v>
      </c>
      <c r="D22" s="3">
        <f t="shared" ref="D22:D26" si="4">F7</f>
        <v>9.1</v>
      </c>
      <c r="E22" s="2" t="str">
        <f>E21</f>
        <v>g</v>
      </c>
      <c r="F22" s="5">
        <f t="shared" ref="F22:F27" si="5">D22/D$28</f>
        <v>1.82E-3</v>
      </c>
      <c r="G22" s="2" t="str">
        <f>G21</f>
        <v>%(wt)</v>
      </c>
      <c r="I22" s="2" t="s">
        <v>41</v>
      </c>
      <c r="J22" s="3">
        <f t="shared" ref="J22:J24" si="6">D22</f>
        <v>9.1</v>
      </c>
      <c r="K22" s="2" t="str">
        <f>K21</f>
        <v>g</v>
      </c>
      <c r="L22" s="19">
        <f t="shared" ref="L22:L27" si="7">J22/J$28</f>
        <v>1.8236107492835814E-3</v>
      </c>
      <c r="M22" s="2" t="str">
        <f>M21</f>
        <v>%(wt)</v>
      </c>
      <c r="O22" s="3"/>
      <c r="P22" s="2"/>
      <c r="Q22" s="2"/>
      <c r="S22" s="2" t="s">
        <v>41</v>
      </c>
      <c r="T22" s="3">
        <f t="shared" ref="T22:T27" si="8">D22-J22</f>
        <v>0</v>
      </c>
      <c r="U22" s="2" t="str">
        <f>U21</f>
        <v>g</v>
      </c>
      <c r="V22" s="19" t="e">
        <f>T22/T$13</f>
        <v>#DIV/0!</v>
      </c>
      <c r="W22" s="2" t="str">
        <f>W21</f>
        <v>%(wt)</v>
      </c>
    </row>
    <row r="23" spans="3:23" outlineLevel="1" x14ac:dyDescent="0.65">
      <c r="C23" s="2" t="str">
        <f t="shared" si="3"/>
        <v>Na2HPO4</v>
      </c>
      <c r="D23" s="3">
        <f t="shared" si="4"/>
        <v>6</v>
      </c>
      <c r="E23" s="2" t="str">
        <f t="shared" ref="E23:E28" si="9">E22</f>
        <v>g</v>
      </c>
      <c r="F23" s="5">
        <f t="shared" si="5"/>
        <v>1.1999999999999999E-3</v>
      </c>
      <c r="G23" s="2" t="str">
        <f t="shared" ref="G23:G28" si="10">G22</f>
        <v>%(wt)</v>
      </c>
      <c r="I23" s="2" t="s">
        <v>49</v>
      </c>
      <c r="J23" s="3">
        <f t="shared" si="6"/>
        <v>6</v>
      </c>
      <c r="K23" s="2" t="str">
        <f t="shared" ref="K23:K28" si="11">K22</f>
        <v>g</v>
      </c>
      <c r="L23" s="19">
        <f t="shared" si="7"/>
        <v>1.2023807138133503E-3</v>
      </c>
      <c r="M23" s="2" t="str">
        <f t="shared" ref="M23:M28" si="12">M22</f>
        <v>%(wt)</v>
      </c>
      <c r="O23" s="3"/>
      <c r="P23" s="2"/>
      <c r="Q23" s="2"/>
      <c r="S23" s="2" t="s">
        <v>49</v>
      </c>
      <c r="T23" s="3">
        <f t="shared" si="8"/>
        <v>0</v>
      </c>
      <c r="U23" s="2" t="str">
        <f t="shared" ref="U23:U28" si="13">U22</f>
        <v>g</v>
      </c>
      <c r="V23" s="19" t="e">
        <f>T23/T$13</f>
        <v>#DIV/0!</v>
      </c>
      <c r="W23" s="2" t="str">
        <f t="shared" ref="W23:W28" si="14">W22</f>
        <v>%(wt)</v>
      </c>
    </row>
    <row r="24" spans="3:23" outlineLevel="1" x14ac:dyDescent="0.65">
      <c r="C24" s="2" t="str">
        <f t="shared" si="3"/>
        <v>Glukose</v>
      </c>
      <c r="D24" s="3">
        <f t="shared" si="4"/>
        <v>5</v>
      </c>
      <c r="E24" s="2" t="str">
        <f t="shared" si="9"/>
        <v>g</v>
      </c>
      <c r="F24" s="5">
        <f t="shared" si="5"/>
        <v>1E-3</v>
      </c>
      <c r="G24" s="2" t="str">
        <f t="shared" si="10"/>
        <v>%(wt)</v>
      </c>
      <c r="I24" s="72" t="s">
        <v>0</v>
      </c>
      <c r="J24" s="3">
        <f t="shared" si="6"/>
        <v>5</v>
      </c>
      <c r="K24" s="2" t="str">
        <f t="shared" si="11"/>
        <v>g</v>
      </c>
      <c r="L24" s="19">
        <f t="shared" si="7"/>
        <v>1.0019839281777919E-3</v>
      </c>
      <c r="M24" s="2" t="str">
        <f t="shared" si="12"/>
        <v>%(wt)</v>
      </c>
      <c r="O24" s="3"/>
      <c r="P24" s="2"/>
      <c r="Q24" s="2"/>
      <c r="S24" s="72" t="s">
        <v>0</v>
      </c>
      <c r="T24" s="3">
        <f t="shared" si="8"/>
        <v>0</v>
      </c>
      <c r="U24" s="2" t="str">
        <f t="shared" si="13"/>
        <v>g</v>
      </c>
      <c r="V24" s="19" t="e">
        <f t="shared" ref="V24:V26" si="15">T24/T$13</f>
        <v>#DIV/0!</v>
      </c>
      <c r="W24" s="2" t="str">
        <f t="shared" si="14"/>
        <v>%(wt)</v>
      </c>
    </row>
    <row r="25" spans="3:23" outlineLevel="1" x14ac:dyDescent="0.65">
      <c r="C25" s="2" t="str">
        <f t="shared" si="3"/>
        <v>Faser- und etc.</v>
      </c>
      <c r="D25" s="3">
        <f t="shared" si="4"/>
        <v>10</v>
      </c>
      <c r="E25" s="2" t="str">
        <f t="shared" si="9"/>
        <v>g</v>
      </c>
      <c r="F25" s="5">
        <f t="shared" si="5"/>
        <v>2E-3</v>
      </c>
      <c r="G25" s="2" t="str">
        <f t="shared" si="10"/>
        <v>%(wt)</v>
      </c>
      <c r="I25" s="72" t="s">
        <v>73</v>
      </c>
      <c r="J25" s="3">
        <f>D25-T25</f>
        <v>9.9999999999999645E-2</v>
      </c>
      <c r="K25" s="2" t="str">
        <f t="shared" si="11"/>
        <v>g</v>
      </c>
      <c r="L25" s="19">
        <f t="shared" si="7"/>
        <v>2.0039678563555767E-5</v>
      </c>
      <c r="M25" s="2" t="str">
        <f t="shared" si="12"/>
        <v>%(wt)</v>
      </c>
      <c r="O25" s="87" t="s">
        <v>59</v>
      </c>
      <c r="P25" s="88">
        <v>0.99</v>
      </c>
      <c r="Q25" s="2" t="s">
        <v>61</v>
      </c>
      <c r="S25" s="72" t="s">
        <v>73</v>
      </c>
      <c r="T25" s="3">
        <f>P25*D25</f>
        <v>9.9</v>
      </c>
      <c r="U25" s="2" t="str">
        <f t="shared" si="13"/>
        <v>g</v>
      </c>
      <c r="V25" s="19" t="e">
        <f t="shared" si="15"/>
        <v>#DIV/0!</v>
      </c>
      <c r="W25" s="2" t="str">
        <f t="shared" si="14"/>
        <v>%(wt)</v>
      </c>
    </row>
    <row r="26" spans="3:23" outlineLevel="1" x14ac:dyDescent="0.65">
      <c r="C26" s="2" t="str">
        <f t="shared" si="3"/>
        <v>Sand</v>
      </c>
      <c r="D26" s="3">
        <f t="shared" si="4"/>
        <v>15</v>
      </c>
      <c r="E26" s="2" t="str">
        <f t="shared" si="9"/>
        <v>g</v>
      </c>
      <c r="F26" s="5">
        <f t="shared" si="5"/>
        <v>3.0000000000000001E-3</v>
      </c>
      <c r="G26" s="2" t="str">
        <f t="shared" si="10"/>
        <v>%(wt)</v>
      </c>
      <c r="I26" s="72" t="s">
        <v>37</v>
      </c>
      <c r="J26" s="3">
        <f>D26</f>
        <v>15</v>
      </c>
      <c r="K26" s="2" t="str">
        <f t="shared" si="11"/>
        <v>g</v>
      </c>
      <c r="L26" s="19">
        <f t="shared" si="7"/>
        <v>3.005951784533376E-3</v>
      </c>
      <c r="M26" s="2" t="str">
        <f t="shared" si="12"/>
        <v>%(wt)</v>
      </c>
      <c r="O26" s="3"/>
      <c r="P26" s="2"/>
      <c r="Q26" s="2"/>
      <c r="S26" s="72" t="s">
        <v>37</v>
      </c>
      <c r="T26" s="3">
        <f t="shared" si="8"/>
        <v>0</v>
      </c>
      <c r="U26" s="2" t="str">
        <f t="shared" si="13"/>
        <v>g</v>
      </c>
      <c r="V26" s="19" t="e">
        <f t="shared" si="15"/>
        <v>#DIV/0!</v>
      </c>
      <c r="W26" s="2" t="str">
        <f t="shared" si="14"/>
        <v>%(wt)</v>
      </c>
    </row>
    <row r="27" spans="3:23" ht="21.4" outlineLevel="1" thickBot="1" x14ac:dyDescent="0.7">
      <c r="C27" s="2" t="str">
        <f t="shared" si="3"/>
        <v>Betonit</v>
      </c>
      <c r="D27" s="3">
        <f>F12</f>
        <v>2</v>
      </c>
      <c r="E27" s="79" t="str">
        <f t="shared" si="9"/>
        <v>g</v>
      </c>
      <c r="F27" s="5">
        <f t="shared" si="5"/>
        <v>4.0000000000000002E-4</v>
      </c>
      <c r="G27" s="79" t="str">
        <f t="shared" si="10"/>
        <v>%(wt)</v>
      </c>
      <c r="I27" s="6" t="s">
        <v>36</v>
      </c>
      <c r="J27" s="7">
        <f>D27</f>
        <v>2</v>
      </c>
      <c r="K27" s="79" t="str">
        <f t="shared" si="11"/>
        <v>g</v>
      </c>
      <c r="L27" s="19">
        <f t="shared" si="7"/>
        <v>4.0079357127111677E-4</v>
      </c>
      <c r="M27" s="79" t="str">
        <f t="shared" si="12"/>
        <v>%(wt)</v>
      </c>
      <c r="O27" s="3"/>
      <c r="P27" s="79"/>
      <c r="Q27" s="79"/>
      <c r="S27" s="6" t="s">
        <v>36</v>
      </c>
      <c r="T27" s="3">
        <f t="shared" si="8"/>
        <v>0</v>
      </c>
      <c r="U27" s="79" t="str">
        <f t="shared" si="13"/>
        <v>g</v>
      </c>
      <c r="V27" s="19" t="e">
        <f>T27/T$13</f>
        <v>#DIV/0!</v>
      </c>
      <c r="W27" s="79" t="str">
        <f t="shared" si="14"/>
        <v>%(wt)</v>
      </c>
    </row>
    <row r="28" spans="3:23" ht="21.4" outlineLevel="1" thickTop="1" x14ac:dyDescent="0.65">
      <c r="C28" s="8" t="s">
        <v>2</v>
      </c>
      <c r="D28" s="9">
        <f>SUM(D21:D27)</f>
        <v>5000</v>
      </c>
      <c r="E28" s="78" t="str">
        <f t="shared" si="9"/>
        <v>g</v>
      </c>
      <c r="F28" s="11">
        <f>SUM(F21:F27)</f>
        <v>0.99999999999999989</v>
      </c>
      <c r="G28" s="78" t="str">
        <f t="shared" si="10"/>
        <v>%(wt)</v>
      </c>
      <c r="I28" s="8" t="s">
        <v>2</v>
      </c>
      <c r="J28" s="9">
        <f>SUM(J21:J27)</f>
        <v>4990.1000000000004</v>
      </c>
      <c r="K28" s="78" t="str">
        <f t="shared" si="11"/>
        <v>g</v>
      </c>
      <c r="L28" s="11">
        <f>SUM(L21:L27)</f>
        <v>0.99999999999999978</v>
      </c>
      <c r="M28" s="78" t="str">
        <f t="shared" si="12"/>
        <v>%(wt)</v>
      </c>
      <c r="O28" s="9"/>
      <c r="P28" s="78"/>
      <c r="Q28" s="78"/>
      <c r="S28" s="8" t="s">
        <v>2</v>
      </c>
      <c r="T28" s="9">
        <f>SUM(T21:T27)</f>
        <v>9.9</v>
      </c>
      <c r="U28" s="78" t="str">
        <f t="shared" si="13"/>
        <v>g</v>
      </c>
      <c r="V28" s="11" t="e">
        <f>SUM(V21:V27)</f>
        <v>#DIV/0!</v>
      </c>
      <c r="W28" s="78" t="str">
        <f t="shared" si="14"/>
        <v>%(wt)</v>
      </c>
    </row>
    <row r="29" spans="3:23" outlineLevel="1" x14ac:dyDescent="0.65"/>
    <row r="31" spans="3:23" ht="23.25" x14ac:dyDescent="0.7">
      <c r="C31" s="71" t="s">
        <v>79</v>
      </c>
      <c r="D31" s="71"/>
      <c r="E31" s="71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3:23" outlineLevel="1" x14ac:dyDescent="0.65"/>
    <row r="33" spans="3:23" outlineLevel="1" x14ac:dyDescent="0.65">
      <c r="C33" s="83" t="s">
        <v>54</v>
      </c>
      <c r="D33" s="82"/>
      <c r="E33" s="82"/>
      <c r="F33" s="82"/>
      <c r="G33" s="82"/>
      <c r="I33" s="84" t="s">
        <v>55</v>
      </c>
      <c r="J33" s="85"/>
      <c r="K33" s="85"/>
      <c r="L33" s="85"/>
      <c r="M33" s="85"/>
      <c r="O33" s="91" t="s">
        <v>56</v>
      </c>
      <c r="P33" s="86"/>
      <c r="Q33" s="86"/>
      <c r="S33" s="89" t="s">
        <v>78</v>
      </c>
      <c r="T33" s="90"/>
      <c r="U33" s="90"/>
      <c r="V33" s="90"/>
      <c r="W33" s="90"/>
    </row>
    <row r="34" spans="3:23" outlineLevel="1" x14ac:dyDescent="0.65"/>
    <row r="35" spans="3:23" outlineLevel="1" x14ac:dyDescent="0.65">
      <c r="D35" s="92" t="s">
        <v>72</v>
      </c>
      <c r="E35" s="93"/>
      <c r="F35" s="92" t="s">
        <v>4</v>
      </c>
      <c r="G35" s="93"/>
      <c r="J35" s="92" t="s">
        <v>72</v>
      </c>
      <c r="K35" s="93"/>
      <c r="L35" s="92" t="s">
        <v>4</v>
      </c>
      <c r="M35" s="93"/>
      <c r="O35" s="73" t="s">
        <v>57</v>
      </c>
      <c r="P35" s="74" t="s">
        <v>58</v>
      </c>
      <c r="Q35" s="74" t="s">
        <v>60</v>
      </c>
      <c r="T35" s="92" t="s">
        <v>72</v>
      </c>
      <c r="U35" s="93"/>
      <c r="V35" s="92" t="s">
        <v>4</v>
      </c>
      <c r="W35" s="93"/>
    </row>
    <row r="36" spans="3:23" outlineLevel="1" x14ac:dyDescent="0.65">
      <c r="C36" s="2" t="str">
        <f>C21</f>
        <v>Wasser</v>
      </c>
      <c r="D36" s="3">
        <f>J21</f>
        <v>4952.8999999999996</v>
      </c>
      <c r="E36" s="77"/>
      <c r="F36" s="5"/>
      <c r="G36" s="77" t="s">
        <v>77</v>
      </c>
      <c r="I36" s="2" t="s">
        <v>1</v>
      </c>
      <c r="J36" s="3"/>
      <c r="K36" s="77"/>
      <c r="L36" s="19"/>
      <c r="M36" s="77" t="s">
        <v>77</v>
      </c>
      <c r="O36" s="3"/>
      <c r="P36" s="77"/>
      <c r="Q36" s="77"/>
      <c r="S36" s="2" t="s">
        <v>1</v>
      </c>
      <c r="T36" s="3">
        <f>D36-J36</f>
        <v>4952.8999999999996</v>
      </c>
      <c r="U36" s="77" t="s">
        <v>32</v>
      </c>
      <c r="V36" s="19" t="e">
        <f>T36/T$13</f>
        <v>#DIV/0!</v>
      </c>
      <c r="W36" s="77" t="s">
        <v>77</v>
      </c>
    </row>
    <row r="37" spans="3:23" outlineLevel="1" x14ac:dyDescent="0.65">
      <c r="C37" s="2" t="str">
        <f t="shared" ref="C37:C42" si="16">C22</f>
        <v>Pflanzenöl</v>
      </c>
      <c r="D37" s="3">
        <f t="shared" ref="D37:D42" si="17">J22</f>
        <v>9.1</v>
      </c>
      <c r="E37" s="2"/>
      <c r="F37" s="5"/>
      <c r="G37" s="2" t="str">
        <f>G36</f>
        <v>%(wt)</v>
      </c>
      <c r="I37" s="2" t="s">
        <v>41</v>
      </c>
      <c r="J37" s="3"/>
      <c r="K37" s="2"/>
      <c r="L37" s="19"/>
      <c r="M37" s="2" t="str">
        <f>M36</f>
        <v>%(wt)</v>
      </c>
      <c r="O37" s="3"/>
      <c r="P37" s="2"/>
      <c r="Q37" s="2"/>
      <c r="S37" s="2" t="s">
        <v>41</v>
      </c>
      <c r="T37" s="3">
        <f t="shared" ref="T37:T39" si="18">D37-J37</f>
        <v>9.1</v>
      </c>
      <c r="U37" s="2" t="str">
        <f>U36</f>
        <v>g</v>
      </c>
      <c r="V37" s="19" t="e">
        <f>T37/T$13</f>
        <v>#DIV/0!</v>
      </c>
      <c r="W37" s="2" t="str">
        <f>W36</f>
        <v>%(wt)</v>
      </c>
    </row>
    <row r="38" spans="3:23" outlineLevel="1" x14ac:dyDescent="0.65">
      <c r="C38" s="2" t="str">
        <f t="shared" si="16"/>
        <v>Na2HPO4</v>
      </c>
      <c r="D38" s="3">
        <f t="shared" si="17"/>
        <v>6</v>
      </c>
      <c r="E38" s="2"/>
      <c r="F38" s="5"/>
      <c r="G38" s="2" t="str">
        <f t="shared" ref="G38:G43" si="19">G37</f>
        <v>%(wt)</v>
      </c>
      <c r="I38" s="2" t="s">
        <v>49</v>
      </c>
      <c r="J38" s="3"/>
      <c r="K38" s="2"/>
      <c r="L38" s="19"/>
      <c r="M38" s="2" t="str">
        <f t="shared" ref="M38:M43" si="20">M37</f>
        <v>%(wt)</v>
      </c>
      <c r="O38" s="3"/>
      <c r="P38" s="2"/>
      <c r="Q38" s="2"/>
      <c r="S38" s="2" t="s">
        <v>49</v>
      </c>
      <c r="T38" s="3">
        <f t="shared" si="18"/>
        <v>6</v>
      </c>
      <c r="U38" s="2" t="str">
        <f t="shared" ref="U38:U43" si="21">U37</f>
        <v>g</v>
      </c>
      <c r="V38" s="19" t="e">
        <f>T38/T$13</f>
        <v>#DIV/0!</v>
      </c>
      <c r="W38" s="2" t="str">
        <f t="shared" ref="W38:W43" si="22">W37</f>
        <v>%(wt)</v>
      </c>
    </row>
    <row r="39" spans="3:23" outlineLevel="1" x14ac:dyDescent="0.65">
      <c r="C39" s="2" t="str">
        <f t="shared" si="16"/>
        <v>Glukose</v>
      </c>
      <c r="D39" s="3">
        <f t="shared" si="17"/>
        <v>5</v>
      </c>
      <c r="E39" s="2"/>
      <c r="F39" s="5"/>
      <c r="G39" s="2" t="str">
        <f t="shared" si="19"/>
        <v>%(wt)</v>
      </c>
      <c r="I39" s="72" t="s">
        <v>0</v>
      </c>
      <c r="J39" s="3"/>
      <c r="K39" s="2"/>
      <c r="L39" s="19"/>
      <c r="M39" s="2" t="str">
        <f t="shared" si="20"/>
        <v>%(wt)</v>
      </c>
      <c r="O39" s="3"/>
      <c r="P39" s="2"/>
      <c r="Q39" s="2"/>
      <c r="S39" s="72" t="s">
        <v>0</v>
      </c>
      <c r="T39" s="3">
        <f t="shared" si="18"/>
        <v>5</v>
      </c>
      <c r="U39" s="2" t="str">
        <f t="shared" si="21"/>
        <v>g</v>
      </c>
      <c r="V39" s="19" t="e">
        <f t="shared" ref="V39:V41" si="23">T39/T$13</f>
        <v>#DIV/0!</v>
      </c>
      <c r="W39" s="2" t="str">
        <f t="shared" si="22"/>
        <v>%(wt)</v>
      </c>
    </row>
    <row r="40" spans="3:23" outlineLevel="1" x14ac:dyDescent="0.65">
      <c r="C40" s="2" t="str">
        <f t="shared" si="16"/>
        <v>Faser- und etc.</v>
      </c>
      <c r="D40" s="3">
        <f t="shared" si="17"/>
        <v>9.9999999999999645E-2</v>
      </c>
      <c r="E40" s="2"/>
      <c r="F40" s="5"/>
      <c r="G40" s="2" t="str">
        <f t="shared" si="19"/>
        <v>%(wt)</v>
      </c>
      <c r="I40" s="72" t="s">
        <v>73</v>
      </c>
      <c r="J40" s="3"/>
      <c r="K40" s="2"/>
      <c r="L40" s="19"/>
      <c r="M40" s="2" t="str">
        <f t="shared" si="20"/>
        <v>%(wt)</v>
      </c>
      <c r="O40" s="3"/>
      <c r="P40" s="2"/>
      <c r="Q40" s="2"/>
      <c r="S40" s="72" t="s">
        <v>73</v>
      </c>
      <c r="T40" s="3">
        <f>P40*D40</f>
        <v>0</v>
      </c>
      <c r="U40" s="2" t="str">
        <f t="shared" si="21"/>
        <v>g</v>
      </c>
      <c r="V40" s="19" t="e">
        <f t="shared" si="23"/>
        <v>#DIV/0!</v>
      </c>
      <c r="W40" s="2" t="str">
        <f t="shared" si="22"/>
        <v>%(wt)</v>
      </c>
    </row>
    <row r="41" spans="3:23" outlineLevel="1" x14ac:dyDescent="0.65">
      <c r="C41" s="2" t="str">
        <f t="shared" si="16"/>
        <v>Sand</v>
      </c>
      <c r="D41" s="3">
        <f t="shared" si="17"/>
        <v>15</v>
      </c>
      <c r="E41" s="2"/>
      <c r="F41" s="5"/>
      <c r="G41" s="2" t="str">
        <f t="shared" si="19"/>
        <v>%(wt)</v>
      </c>
      <c r="I41" s="72" t="s">
        <v>37</v>
      </c>
      <c r="J41" s="3"/>
      <c r="K41" s="2"/>
      <c r="L41" s="19"/>
      <c r="M41" s="2" t="str">
        <f t="shared" si="20"/>
        <v>%(wt)</v>
      </c>
      <c r="O41" s="3"/>
      <c r="P41" s="2"/>
      <c r="Q41" s="2"/>
      <c r="S41" s="72" t="s">
        <v>37</v>
      </c>
      <c r="T41" s="3">
        <f t="shared" ref="T41:T42" si="24">D41-J41</f>
        <v>15</v>
      </c>
      <c r="U41" s="2" t="str">
        <f t="shared" si="21"/>
        <v>g</v>
      </c>
      <c r="V41" s="19" t="e">
        <f t="shared" si="23"/>
        <v>#DIV/0!</v>
      </c>
      <c r="W41" s="2" t="str">
        <f t="shared" si="22"/>
        <v>%(wt)</v>
      </c>
    </row>
    <row r="42" spans="3:23" ht="21.4" outlineLevel="1" thickBot="1" x14ac:dyDescent="0.7">
      <c r="C42" s="2" t="str">
        <f t="shared" si="16"/>
        <v>Betonit</v>
      </c>
      <c r="D42" s="3">
        <f t="shared" si="17"/>
        <v>2</v>
      </c>
      <c r="E42" s="79"/>
      <c r="F42" s="5"/>
      <c r="G42" s="79" t="str">
        <f t="shared" si="19"/>
        <v>%(wt)</v>
      </c>
      <c r="I42" s="6" t="s">
        <v>36</v>
      </c>
      <c r="J42" s="7"/>
      <c r="K42" s="79"/>
      <c r="L42" s="19"/>
      <c r="M42" s="79" t="str">
        <f t="shared" si="20"/>
        <v>%(wt)</v>
      </c>
      <c r="O42" s="3"/>
      <c r="P42" s="2"/>
      <c r="Q42" s="2"/>
      <c r="S42" s="6" t="s">
        <v>36</v>
      </c>
      <c r="T42" s="3">
        <f t="shared" si="24"/>
        <v>2</v>
      </c>
      <c r="U42" s="79" t="str">
        <f t="shared" si="21"/>
        <v>g</v>
      </c>
      <c r="V42" s="19" t="e">
        <f>T42/T$13</f>
        <v>#DIV/0!</v>
      </c>
      <c r="W42" s="79" t="str">
        <f t="shared" si="22"/>
        <v>%(wt)</v>
      </c>
    </row>
    <row r="43" spans="3:23" ht="21.4" outlineLevel="1" thickTop="1" x14ac:dyDescent="0.65">
      <c r="C43" s="8" t="s">
        <v>2</v>
      </c>
      <c r="D43" s="9">
        <f>SUM(D36:D42)</f>
        <v>4990.1000000000004</v>
      </c>
      <c r="E43" s="78"/>
      <c r="F43" s="11"/>
      <c r="G43" s="78" t="str">
        <f t="shared" si="19"/>
        <v>%(wt)</v>
      </c>
      <c r="I43" s="8" t="s">
        <v>2</v>
      </c>
      <c r="J43" s="9"/>
      <c r="K43" s="78"/>
      <c r="L43" s="11"/>
      <c r="M43" s="78" t="str">
        <f t="shared" si="20"/>
        <v>%(wt)</v>
      </c>
      <c r="O43" s="9"/>
      <c r="P43" s="78"/>
      <c r="Q43" s="78"/>
      <c r="S43" s="8" t="s">
        <v>2</v>
      </c>
      <c r="T43" s="9">
        <f>SUM(T36:T42)</f>
        <v>4990</v>
      </c>
      <c r="U43" s="78" t="str">
        <f t="shared" si="21"/>
        <v>g</v>
      </c>
      <c r="V43" s="11" t="e">
        <f>SUM(V36:V42)</f>
        <v>#DIV/0!</v>
      </c>
      <c r="W43" s="78" t="str">
        <f t="shared" si="22"/>
        <v>%(wt)</v>
      </c>
    </row>
    <row r="44" spans="3:23" outlineLevel="1" x14ac:dyDescent="0.65"/>
  </sheetData>
  <mergeCells count="14">
    <mergeCell ref="H5:I5"/>
    <mergeCell ref="F5:G5"/>
    <mergeCell ref="D20:E20"/>
    <mergeCell ref="F20:G20"/>
    <mergeCell ref="J20:K20"/>
    <mergeCell ref="L20:M20"/>
    <mergeCell ref="T20:U20"/>
    <mergeCell ref="V20:W20"/>
    <mergeCell ref="D35:E35"/>
    <mergeCell ref="F35:G35"/>
    <mergeCell ref="J35:K35"/>
    <mergeCell ref="L35:M35"/>
    <mergeCell ref="T35:U35"/>
    <mergeCell ref="V35:W35"/>
  </mergeCells>
  <pageMargins left="0.7" right="0.7" top="0.75" bottom="0.75" header="0.3" footer="0.3"/>
  <pageSetup paperSize="9" orientation="portrait" horizontalDpi="4294967292" verticalDpi="0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Tabelle4</vt:lpstr>
      <vt:lpstr>Bsp Kläranlage</vt:lpstr>
      <vt:lpstr>Beispiel 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2022-12-23T10:32:44Z</dcterms:modified>
</cp:coreProperties>
</file>